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80" yWindow="0" windowWidth="15920" windowHeight="16200" tabRatio="500"/>
  </bookViews>
  <sheets>
    <sheet name="Innebandy" sheetId="1" r:id="rId1"/>
    <sheet name="Bjølsenhallen" sheetId="2" r:id="rId2"/>
    <sheet name="Fotball" sheetId="3" r:id="rId3"/>
    <sheet name="Fotball senior" sheetId="4" r:id="rId4"/>
    <sheet name="Voldsløkka" sheetId="5" r:id="rId5"/>
    <sheet name="Norway cup" sheetId="15" r:id="rId6"/>
    <sheet name="Landhockey" sheetId="6" r:id="rId7"/>
    <sheet name="Bandy" sheetId="7" r:id="rId8"/>
    <sheet name="Bryting" sheetId="8" r:id="rId9"/>
    <sheet name="Rugby" sheetId="9" r:id="rId10"/>
    <sheet name="Sykkel" sheetId="10" r:id="rId11"/>
    <sheet name="Allidrett" sheetId="11" r:id="rId12"/>
    <sheet name="VIA" sheetId="12" r:id="rId13"/>
    <sheet name="Sommerpatruljen" sheetId="16" r:id="rId14"/>
    <sheet name="Hoved" sheetId="13" r:id="rId15"/>
    <sheet name="Mal" sheetId="14" r:id="rId1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E31" i="8"/>
  <c r="E31" i="7"/>
  <c r="E31" i="2"/>
  <c r="E31" i="1"/>
  <c r="D4" i="13"/>
  <c r="D36" i="15"/>
  <c r="D30" i="8"/>
  <c r="D18" i="12"/>
  <c r="D50" i="10"/>
  <c r="D44" i="3"/>
  <c r="D54" i="1"/>
  <c r="D51" i="1"/>
  <c r="D53" i="13"/>
  <c r="D46" i="13"/>
  <c r="D40" i="13"/>
  <c r="D38" i="13"/>
  <c r="E55" i="13"/>
  <c r="D3" i="2"/>
  <c r="D35" i="5"/>
  <c r="E55" i="9"/>
  <c r="D50" i="9"/>
  <c r="E56" i="8"/>
  <c r="E55" i="11"/>
  <c r="D29" i="11"/>
  <c r="D44" i="12"/>
  <c r="D29" i="12"/>
  <c r="D33" i="10"/>
  <c r="D59" i="10"/>
  <c r="D15" i="10"/>
  <c r="D61" i="10"/>
  <c r="D33" i="4"/>
  <c r="E55" i="4"/>
  <c r="E55" i="6"/>
  <c r="E55" i="3"/>
  <c r="D33" i="3"/>
  <c r="D61" i="1"/>
  <c r="D15" i="1"/>
  <c r="D63" i="1"/>
  <c r="E56" i="1"/>
  <c r="D36" i="2"/>
  <c r="D29" i="13"/>
  <c r="D30" i="13"/>
  <c r="D41" i="13"/>
  <c r="D42" i="13"/>
  <c r="D45" i="13"/>
  <c r="D50" i="13"/>
  <c r="D51" i="13"/>
  <c r="D60" i="13"/>
  <c r="D15" i="13"/>
  <c r="D62" i="13"/>
  <c r="D15" i="16"/>
  <c r="D59" i="16"/>
  <c r="D61" i="16"/>
  <c r="C15" i="16"/>
  <c r="C59" i="16"/>
  <c r="C61" i="16"/>
  <c r="E61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5" i="16"/>
  <c r="E14" i="16"/>
  <c r="E13" i="16"/>
  <c r="E12" i="16"/>
  <c r="E11" i="16"/>
  <c r="E10" i="16"/>
  <c r="E9" i="16"/>
  <c r="E8" i="16"/>
  <c r="E7" i="16"/>
  <c r="E6" i="16"/>
  <c r="E5" i="16"/>
  <c r="E4" i="16"/>
  <c r="E3" i="16"/>
  <c r="D15" i="15"/>
  <c r="D59" i="15"/>
  <c r="D61" i="15"/>
  <c r="C15" i="15"/>
  <c r="C59" i="15"/>
  <c r="C61" i="15"/>
  <c r="E61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D60" i="2"/>
  <c r="D60" i="3"/>
  <c r="C18" i="8"/>
  <c r="C18" i="1"/>
  <c r="C8" i="1"/>
  <c r="D15" i="2"/>
  <c r="D62" i="2"/>
  <c r="C60" i="2"/>
  <c r="C62" i="2"/>
  <c r="E62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D15" i="14"/>
  <c r="D59" i="14"/>
  <c r="D61" i="14"/>
  <c r="C15" i="14"/>
  <c r="C59" i="14"/>
  <c r="C61" i="14"/>
  <c r="E61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C15" i="13"/>
  <c r="C60" i="13"/>
  <c r="C62" i="13"/>
  <c r="E62" i="13"/>
  <c r="E60" i="13"/>
  <c r="E59" i="13"/>
  <c r="E58" i="13"/>
  <c r="E57" i="13"/>
  <c r="E56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D15" i="12"/>
  <c r="D59" i="12"/>
  <c r="D61" i="12"/>
  <c r="C15" i="12"/>
  <c r="C59" i="12"/>
  <c r="C61" i="12"/>
  <c r="E61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D15" i="11"/>
  <c r="D60" i="11"/>
  <c r="D62" i="11"/>
  <c r="C15" i="11"/>
  <c r="C60" i="11"/>
  <c r="C62" i="11"/>
  <c r="E62" i="11"/>
  <c r="E60" i="11"/>
  <c r="E59" i="11"/>
  <c r="E58" i="11"/>
  <c r="E57" i="11"/>
  <c r="E56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C15" i="10"/>
  <c r="C59" i="10"/>
  <c r="C61" i="10"/>
  <c r="E61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D15" i="9"/>
  <c r="D60" i="9"/>
  <c r="D62" i="9"/>
  <c r="C15" i="9"/>
  <c r="C60" i="9"/>
  <c r="C62" i="9"/>
  <c r="E62" i="9"/>
  <c r="E60" i="9"/>
  <c r="E59" i="9"/>
  <c r="E58" i="9"/>
  <c r="E57" i="9"/>
  <c r="E56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D15" i="8"/>
  <c r="D61" i="8"/>
  <c r="D63" i="8"/>
  <c r="C15" i="8"/>
  <c r="C61" i="8"/>
  <c r="C63" i="8"/>
  <c r="E63" i="8"/>
  <c r="E61" i="8"/>
  <c r="E60" i="8"/>
  <c r="E59" i="8"/>
  <c r="E58" i="8"/>
  <c r="E57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D15" i="7"/>
  <c r="D60" i="7"/>
  <c r="D62" i="7"/>
  <c r="C15" i="7"/>
  <c r="C60" i="7"/>
  <c r="C62" i="7"/>
  <c r="E62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D15" i="6"/>
  <c r="D60" i="6"/>
  <c r="D62" i="6"/>
  <c r="C15" i="6"/>
  <c r="C60" i="6"/>
  <c r="C62" i="6"/>
  <c r="E62" i="6"/>
  <c r="E60" i="6"/>
  <c r="E59" i="6"/>
  <c r="E58" i="6"/>
  <c r="E57" i="6"/>
  <c r="E56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D15" i="5"/>
  <c r="D59" i="5"/>
  <c r="D61" i="5"/>
  <c r="C15" i="5"/>
  <c r="C59" i="5"/>
  <c r="C61" i="5"/>
  <c r="E61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D15" i="4"/>
  <c r="D60" i="4"/>
  <c r="D62" i="4"/>
  <c r="C15" i="4"/>
  <c r="C60" i="4"/>
  <c r="C62" i="4"/>
  <c r="E62" i="4"/>
  <c r="E60" i="4"/>
  <c r="E59" i="4"/>
  <c r="E58" i="4"/>
  <c r="E57" i="4"/>
  <c r="E56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5" i="4"/>
  <c r="E14" i="4"/>
  <c r="E13" i="4"/>
  <c r="E12" i="4"/>
  <c r="E11" i="4"/>
  <c r="E10" i="4"/>
  <c r="E9" i="4"/>
  <c r="E8" i="4"/>
  <c r="E6" i="4"/>
  <c r="E5" i="4"/>
  <c r="E4" i="4"/>
  <c r="E3" i="4"/>
  <c r="C15" i="3"/>
  <c r="C60" i="3"/>
  <c r="C62" i="3"/>
  <c r="D15" i="3"/>
  <c r="D62" i="3"/>
  <c r="E62" i="3"/>
  <c r="E60" i="3"/>
  <c r="E59" i="3"/>
  <c r="E58" i="3"/>
  <c r="E57" i="3"/>
  <c r="E56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C15" i="2"/>
  <c r="C15" i="1"/>
  <c r="C61" i="1"/>
  <c r="C63" i="1"/>
  <c r="E63" i="1"/>
  <c r="E61" i="1"/>
  <c r="E60" i="1"/>
  <c r="E59" i="1"/>
  <c r="E58" i="1"/>
  <c r="E57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<sst xmlns="http://schemas.openxmlformats.org/spreadsheetml/2006/main" count="1068" uniqueCount="71">
  <si>
    <t>Driftsinntekter</t>
  </si>
  <si>
    <t>Konto</t>
  </si>
  <si>
    <t>Tekst</t>
  </si>
  <si>
    <t>Budsjett 2016</t>
  </si>
  <si>
    <t>Regnskap 2016</t>
  </si>
  <si>
    <t>Avvik 2016</t>
  </si>
  <si>
    <t>Leieinntekter  anlegg </t>
  </si>
  <si>
    <t>Driftstilskudd anlegg</t>
  </si>
  <si>
    <t>Salgsinntekter kiosk </t>
  </si>
  <si>
    <t>Salgsinntekt utstyr</t>
  </si>
  <si>
    <t>Sponsorinntekter  </t>
  </si>
  <si>
    <t>Offentlig tilskudd </t>
  </si>
  <si>
    <t>Treningsavgift/medlemskontigent</t>
  </si>
  <si>
    <t>Overgangsgebyrer/lisenser/transfer inntekter</t>
  </si>
  <si>
    <t>Grasrotandel og bingo </t>
  </si>
  <si>
    <t>Dugnadsinntekt</t>
  </si>
  <si>
    <t xml:space="preserve">Egne arrangementer </t>
  </si>
  <si>
    <t>Diverse inntekter</t>
  </si>
  <si>
    <t>Sum driftsinntekter</t>
  </si>
  <si>
    <t>Driftskostnader</t>
  </si>
  <si>
    <t>Idrettsutstyr</t>
  </si>
  <si>
    <t>Innkjøp for videresalg kiosk </t>
  </si>
  <si>
    <t>Innkjøp for videresalg utstyr </t>
  </si>
  <si>
    <t>Cuper og turneringer</t>
  </si>
  <si>
    <t>Egne arrangementer</t>
  </si>
  <si>
    <t>Dugnadsinntekt, fordelt/utbetalt</t>
  </si>
  <si>
    <t>Overgangsgebyrer, aldersdisp, lisenser</t>
  </si>
  <si>
    <t>Lønn til ansatte</t>
  </si>
  <si>
    <t xml:space="preserve">Trenerhonorar </t>
  </si>
  <si>
    <t>Feriepenger</t>
  </si>
  <si>
    <t xml:space="preserve">Styre honorar </t>
  </si>
  <si>
    <t>Arbeidsgiveravgift</t>
  </si>
  <si>
    <t>Annen personalkostnad  </t>
  </si>
  <si>
    <t>Bane- og garderobeleie</t>
  </si>
  <si>
    <t>Premier, gevinster</t>
  </si>
  <si>
    <t>Serieavgifter, lagavgifter</t>
  </si>
  <si>
    <t>Diverse startkontigenter/ medlemskontigenter</t>
  </si>
  <si>
    <t>Reparasjon og vedlikehold anlegg </t>
  </si>
  <si>
    <t>Drift anlegg</t>
  </si>
  <si>
    <t>Bøter, disiplinærsaker, ikke møtt til kamp</t>
  </si>
  <si>
    <t>Regnskaps- og revisorkostnader </t>
  </si>
  <si>
    <t>Dommerkostnad</t>
  </si>
  <si>
    <t>Kontorkostnader </t>
  </si>
  <si>
    <t>Postboks og porto</t>
  </si>
  <si>
    <t>Møteutgifter </t>
  </si>
  <si>
    <t>Kursutgifter</t>
  </si>
  <si>
    <t>Sosial aktivitet  </t>
  </si>
  <si>
    <t>Telefon 92660636 Vibeke</t>
  </si>
  <si>
    <t>Bredbånd, internett</t>
  </si>
  <si>
    <t>Markedsføring </t>
  </si>
  <si>
    <t>Gaver </t>
  </si>
  <si>
    <t>Forsikringspremie</t>
  </si>
  <si>
    <t>Kostnader ifm reise til trening og kamp </t>
  </si>
  <si>
    <t>Gebyrer bank, kort, bankterminal, kontanthåndtering   </t>
  </si>
  <si>
    <t>Øreavrunding</t>
  </si>
  <si>
    <t>Annen kostnad fradrags ber.</t>
  </si>
  <si>
    <t>Div kostnader uten dokumentasjon/bilag</t>
  </si>
  <si>
    <t>Annen renteinntekt</t>
  </si>
  <si>
    <t>Annen rentekostnad</t>
  </si>
  <si>
    <t>Overføring annen egenkapital</t>
  </si>
  <si>
    <t>Udekket tap</t>
  </si>
  <si>
    <t>Sum kostnader</t>
  </si>
  <si>
    <t>Overskudd/underskudd</t>
  </si>
  <si>
    <t xml:space="preserve">Sosial aktivitet (Lagskassene) </t>
  </si>
  <si>
    <t>Trenerhonorar (hallvaktsvikarer)</t>
  </si>
  <si>
    <t xml:space="preserve">Premier, gevinster </t>
  </si>
  <si>
    <t>Gaver (stipend)</t>
  </si>
  <si>
    <t>Diverse inntekter (anleggsfond)</t>
  </si>
  <si>
    <t>Tap på fordringer</t>
  </si>
  <si>
    <t>Avskrivninger fast eieindom</t>
  </si>
  <si>
    <t>Avskrivninger bygninger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</si>
</sst>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Border="1"/>
    <xf numFmtId="1" fontId="0" fillId="2" borderId="1" xfId="0" applyNumberFormat="1" applyFill="1" applyBorder="1"/>
    <xf numFmtId="0" fontId="0" fillId="2" borderId="1" xfId="0" applyFill="1" applyBorder="1"/>
    <xf numFmtId="1" fontId="1" fillId="2" borderId="1" xfId="0" applyNumberFormat="1" applyFont="1" applyFill="1" applyBorder="1"/>
    <xf numFmtId="0" fontId="0" fillId="3" borderId="1" xfId="0" applyFill="1" applyBorder="1"/>
    <xf numFmtId="0" fontId="2" fillId="0" borderId="1" xfId="0" applyFont="1" applyBorder="1"/>
    <xf numFmtId="0" fontId="2" fillId="0" borderId="2" xfId="0" applyFont="1" applyBorder="1"/>
    <xf numFmtId="1" fontId="0" fillId="0" borderId="0" xfId="0" applyNumberFormat="1"/>
    <xf numFmtId="0" fontId="0" fillId="3" borderId="3" xfId="0" applyFont="1" applyFill="1" applyBorder="1"/>
    <xf numFmtId="0" fontId="0" fillId="0" borderId="0" xfId="0" applyFont="1"/>
    <xf numFmtId="0" fontId="0" fillId="3" borderId="0" xfId="0" applyFont="1" applyFill="1"/>
    <xf numFmtId="0" fontId="2" fillId="0" borderId="0" xfId="0" applyFont="1"/>
  </cellXfs>
  <cellStyles count="57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Fulgt hyperkobling" xfId="14" builtinId="9" hidden="1"/>
    <cellStyle name="Fulgt hyperkobling" xfId="16" builtinId="9" hidden="1"/>
    <cellStyle name="Fulgt hyperkobling" xfId="18" builtinId="9" hidden="1"/>
    <cellStyle name="Fulgt hyperkobling" xfId="20" builtinId="9" hidden="1"/>
    <cellStyle name="Fulgt hyperkobling" xfId="22" builtinId="9" hidden="1"/>
    <cellStyle name="Fulgt hyperkobling" xfId="24" builtinId="9" hidden="1"/>
    <cellStyle name="Fulgt hyperkobling" xfId="26" builtinId="9" hidden="1"/>
    <cellStyle name="Fulgt hyperkobling" xfId="28" builtinId="9" hidden="1"/>
    <cellStyle name="Fulgt hyperkobling" xfId="30" builtinId="9" hidden="1"/>
    <cellStyle name="Fulgt hyperkobling" xfId="32" builtinId="9" hidden="1"/>
    <cellStyle name="Fulgt hyperkobling" xfId="34" builtinId="9" hidden="1"/>
    <cellStyle name="Fulgt hyperkobling" xfId="36" builtinId="9" hidden="1"/>
    <cellStyle name="Fulgt hyperkobling" xfId="38" builtinId="9" hidden="1"/>
    <cellStyle name="Fulgt hyperkobling" xfId="40" builtinId="9" hidden="1"/>
    <cellStyle name="Fulgt hyperkobling" xfId="42" builtinId="9" hidden="1"/>
    <cellStyle name="Fulgt hyperkobling" xfId="44" builtinId="9" hidden="1"/>
    <cellStyle name="Fulgt hyperkobling" xfId="46" builtinId="9" hidden="1"/>
    <cellStyle name="Fulgt hyperkobling" xfId="48" builtinId="9" hidden="1"/>
    <cellStyle name="Fulgt hyperkobling" xfId="50" builtinId="9" hidden="1"/>
    <cellStyle name="Fulgt hyperkobling" xfId="52" builtinId="9" hidden="1"/>
    <cellStyle name="Fulgt hyperkobling" xfId="54" builtinId="9" hidden="1"/>
    <cellStyle name="Fulgt hyperkobling" xfId="56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F27" sqref="F27"/>
    </sheetView>
  </sheetViews>
  <sheetFormatPr baseColWidth="10" defaultRowHeight="15" x14ac:dyDescent="0"/>
  <cols>
    <col min="2" max="2" width="46" bestFit="1" customWidth="1"/>
    <col min="3" max="3" width="12.6640625" bestFit="1" customWidth="1"/>
    <col min="4" max="4" width="13.6640625" bestFit="1" customWidth="1"/>
    <col min="5" max="5" width="10.3320312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>
      <c r="A3" s="4">
        <v>3000</v>
      </c>
      <c r="B3" s="4" t="s">
        <v>6</v>
      </c>
      <c r="C3" s="5">
        <v>0</v>
      </c>
      <c r="D3" s="6">
        <v>-3480</v>
      </c>
      <c r="E3" s="5">
        <f>D3-C3</f>
        <v>-3480</v>
      </c>
    </row>
    <row r="4" spans="1:5">
      <c r="A4" s="4">
        <v>3001</v>
      </c>
      <c r="B4" s="4" t="s">
        <v>7</v>
      </c>
      <c r="C4" s="5">
        <v>180000</v>
      </c>
      <c r="D4" s="6">
        <v>183780</v>
      </c>
      <c r="E4" s="5">
        <f t="shared" ref="E4:E15" si="0">D4-C4</f>
        <v>3780</v>
      </c>
    </row>
    <row r="5" spans="1:5">
      <c r="A5" s="4">
        <v>3100</v>
      </c>
      <c r="B5" s="4" t="s">
        <v>8</v>
      </c>
      <c r="C5" s="5">
        <v>0</v>
      </c>
      <c r="D5" s="6">
        <v>5500</v>
      </c>
      <c r="E5" s="5">
        <f t="shared" si="0"/>
        <v>5500</v>
      </c>
    </row>
    <row r="6" spans="1:5">
      <c r="A6" s="4">
        <v>3110</v>
      </c>
      <c r="B6" s="4" t="s">
        <v>9</v>
      </c>
      <c r="C6" s="5">
        <v>10000</v>
      </c>
      <c r="D6" s="6">
        <v>16360</v>
      </c>
      <c r="E6" s="5">
        <f t="shared" si="0"/>
        <v>6360</v>
      </c>
    </row>
    <row r="7" spans="1:5">
      <c r="A7" s="4">
        <v>3120</v>
      </c>
      <c r="B7" s="4" t="s">
        <v>10</v>
      </c>
      <c r="C7" s="5">
        <v>10000</v>
      </c>
      <c r="D7" s="6">
        <v>15000</v>
      </c>
      <c r="E7" s="5">
        <f t="shared" si="0"/>
        <v>5000</v>
      </c>
    </row>
    <row r="8" spans="1:5">
      <c r="A8" s="4">
        <v>3400</v>
      </c>
      <c r="B8" s="4" t="s">
        <v>11</v>
      </c>
      <c r="C8" s="5">
        <f>72000+102000</f>
        <v>174000</v>
      </c>
      <c r="D8" s="5">
        <v>199712.2</v>
      </c>
      <c r="E8" s="5">
        <f t="shared" si="0"/>
        <v>25712.200000000012</v>
      </c>
    </row>
    <row r="9" spans="1:5">
      <c r="A9" s="4">
        <v>3700</v>
      </c>
      <c r="B9" s="4" t="s">
        <v>12</v>
      </c>
      <c r="C9" s="5">
        <v>275000</v>
      </c>
      <c r="D9" s="6">
        <v>216950</v>
      </c>
      <c r="E9" s="5">
        <f t="shared" si="0"/>
        <v>-58050</v>
      </c>
    </row>
    <row r="10" spans="1:5">
      <c r="A10" s="4">
        <v>3940</v>
      </c>
      <c r="B10" s="4" t="s">
        <v>13</v>
      </c>
      <c r="C10" s="5">
        <v>0</v>
      </c>
      <c r="D10" s="6">
        <v>0</v>
      </c>
      <c r="E10" s="5">
        <f t="shared" si="0"/>
        <v>0</v>
      </c>
    </row>
    <row r="11" spans="1:5">
      <c r="A11" s="4">
        <v>3960</v>
      </c>
      <c r="B11" s="4" t="s">
        <v>14</v>
      </c>
      <c r="C11" s="5">
        <v>0</v>
      </c>
      <c r="D11" s="6">
        <v>0</v>
      </c>
      <c r="E11" s="5">
        <f t="shared" si="0"/>
        <v>0</v>
      </c>
    </row>
    <row r="12" spans="1:5">
      <c r="A12" s="4">
        <v>3970</v>
      </c>
      <c r="B12" s="4" t="s">
        <v>15</v>
      </c>
      <c r="C12" s="5">
        <v>15000</v>
      </c>
      <c r="D12" s="6">
        <v>34736</v>
      </c>
      <c r="E12" s="5">
        <f t="shared" si="0"/>
        <v>19736</v>
      </c>
    </row>
    <row r="13" spans="1:5">
      <c r="A13" s="4">
        <v>3971</v>
      </c>
      <c r="B13" s="4" t="s">
        <v>16</v>
      </c>
      <c r="C13" s="5">
        <v>25000</v>
      </c>
      <c r="D13" s="6">
        <v>44450</v>
      </c>
      <c r="E13" s="5">
        <f t="shared" si="0"/>
        <v>19450</v>
      </c>
    </row>
    <row r="14" spans="1:5">
      <c r="A14" s="4">
        <v>3999</v>
      </c>
      <c r="B14" s="4" t="s">
        <v>17</v>
      </c>
      <c r="C14" s="5">
        <v>0</v>
      </c>
      <c r="D14" s="6">
        <v>204</v>
      </c>
      <c r="E14" s="5">
        <f t="shared" si="0"/>
        <v>204</v>
      </c>
    </row>
    <row r="15" spans="1:5">
      <c r="A15" s="2" t="s">
        <v>18</v>
      </c>
      <c r="B15" s="2"/>
      <c r="C15" s="7">
        <f>SUM(C3:C14)</f>
        <v>689000</v>
      </c>
      <c r="D15" s="7">
        <f>SUM(D3:D14)</f>
        <v>713212.2</v>
      </c>
      <c r="E15" s="7">
        <f t="shared" si="0"/>
        <v>24212.199999999953</v>
      </c>
    </row>
    <row r="16" spans="1:5">
      <c r="A16" s="8"/>
      <c r="B16" s="8"/>
      <c r="C16" s="8"/>
      <c r="D16" s="8"/>
      <c r="E16" s="8"/>
    </row>
    <row r="17" spans="1:5">
      <c r="A17" s="2" t="s">
        <v>19</v>
      </c>
      <c r="B17" s="2"/>
      <c r="C17" s="3" t="s">
        <v>3</v>
      </c>
      <c r="D17" s="3" t="s">
        <v>4</v>
      </c>
      <c r="E17" s="3" t="s">
        <v>5</v>
      </c>
    </row>
    <row r="18" spans="1:5">
      <c r="A18" s="4">
        <v>4220</v>
      </c>
      <c r="B18" s="4" t="s">
        <v>20</v>
      </c>
      <c r="C18" s="5">
        <f>55000+81600</f>
        <v>136600</v>
      </c>
      <c r="D18" s="5">
        <f>98007.3+589</f>
        <v>98596.3</v>
      </c>
      <c r="E18" s="5">
        <f>C18-D18</f>
        <v>38003.699999999997</v>
      </c>
    </row>
    <row r="19" spans="1:5">
      <c r="A19" s="4">
        <v>4300</v>
      </c>
      <c r="B19" s="4" t="s">
        <v>21</v>
      </c>
      <c r="C19" s="5">
        <v>7500</v>
      </c>
      <c r="D19" s="5">
        <v>547.74</v>
      </c>
      <c r="E19" s="5">
        <f t="shared" ref="E19:E61" si="1">C19-D19</f>
        <v>6952.26</v>
      </c>
    </row>
    <row r="20" spans="1:5">
      <c r="A20" s="4">
        <v>4400</v>
      </c>
      <c r="B20" s="4" t="s">
        <v>22</v>
      </c>
      <c r="C20" s="5">
        <v>0</v>
      </c>
      <c r="D20" s="5">
        <v>47959</v>
      </c>
      <c r="E20" s="5">
        <f t="shared" si="1"/>
        <v>-47959</v>
      </c>
    </row>
    <row r="21" spans="1:5">
      <c r="A21" s="4">
        <v>4610</v>
      </c>
      <c r="B21" s="4" t="s">
        <v>23</v>
      </c>
      <c r="C21" s="5">
        <v>20000</v>
      </c>
      <c r="D21" s="5">
        <v>28150</v>
      </c>
      <c r="E21" s="5">
        <f t="shared" si="1"/>
        <v>-8150</v>
      </c>
    </row>
    <row r="22" spans="1:5">
      <c r="A22" s="4">
        <v>4620</v>
      </c>
      <c r="B22" s="4" t="s">
        <v>24</v>
      </c>
      <c r="C22" s="5">
        <v>10000</v>
      </c>
      <c r="D22" s="5">
        <v>1969.7</v>
      </c>
      <c r="E22" s="5">
        <f t="shared" si="1"/>
        <v>8030.3</v>
      </c>
    </row>
    <row r="23" spans="1:5">
      <c r="A23" s="4">
        <v>4625</v>
      </c>
      <c r="B23" s="4" t="s">
        <v>25</v>
      </c>
      <c r="C23" s="5">
        <v>0</v>
      </c>
      <c r="D23" s="5">
        <v>0</v>
      </c>
      <c r="E23" s="5">
        <f t="shared" si="1"/>
        <v>0</v>
      </c>
    </row>
    <row r="24" spans="1:5">
      <c r="A24" s="4">
        <v>4640</v>
      </c>
      <c r="B24" s="4" t="s">
        <v>26</v>
      </c>
      <c r="C24" s="5">
        <v>18000</v>
      </c>
      <c r="D24" s="5">
        <v>14740</v>
      </c>
      <c r="E24" s="5">
        <f t="shared" si="1"/>
        <v>3260</v>
      </c>
    </row>
    <row r="25" spans="1:5">
      <c r="A25" s="4">
        <v>5000</v>
      </c>
      <c r="B25" s="4" t="s">
        <v>27</v>
      </c>
      <c r="C25" s="5">
        <v>0</v>
      </c>
      <c r="D25" s="6">
        <v>0</v>
      </c>
      <c r="E25" s="5">
        <f t="shared" si="1"/>
        <v>0</v>
      </c>
    </row>
    <row r="26" spans="1:5">
      <c r="A26" s="4">
        <v>5010</v>
      </c>
      <c r="B26" s="4" t="s">
        <v>28</v>
      </c>
      <c r="C26" s="5">
        <v>80000</v>
      </c>
      <c r="D26" s="6">
        <v>118950</v>
      </c>
      <c r="E26" s="5">
        <f t="shared" si="1"/>
        <v>-38950</v>
      </c>
    </row>
    <row r="27" spans="1:5">
      <c r="A27" s="9">
        <v>5180</v>
      </c>
      <c r="B27" s="10" t="s">
        <v>29</v>
      </c>
      <c r="C27" s="5">
        <v>0</v>
      </c>
      <c r="D27" s="6">
        <v>0</v>
      </c>
      <c r="E27" s="5">
        <f t="shared" si="1"/>
        <v>0</v>
      </c>
    </row>
    <row r="28" spans="1:5">
      <c r="A28" s="4">
        <v>5330</v>
      </c>
      <c r="B28" s="4" t="s">
        <v>30</v>
      </c>
      <c r="C28" s="5">
        <v>0</v>
      </c>
      <c r="D28" s="6">
        <v>0</v>
      </c>
      <c r="E28" s="5">
        <f t="shared" si="1"/>
        <v>0</v>
      </c>
    </row>
    <row r="29" spans="1:5">
      <c r="A29" s="9">
        <v>5400</v>
      </c>
      <c r="B29" s="10" t="s">
        <v>31</v>
      </c>
      <c r="C29" s="5">
        <v>11280</v>
      </c>
      <c r="D29" s="5">
        <v>16771.95</v>
      </c>
      <c r="E29" s="5">
        <f t="shared" si="1"/>
        <v>-5491.9500000000007</v>
      </c>
    </row>
    <row r="30" spans="1:5">
      <c r="A30" s="4">
        <v>5990</v>
      </c>
      <c r="B30" s="4" t="s">
        <v>32</v>
      </c>
      <c r="C30" s="5">
        <v>20400</v>
      </c>
      <c r="D30" s="6">
        <v>20400</v>
      </c>
      <c r="E30" s="5">
        <f t="shared" si="1"/>
        <v>0</v>
      </c>
    </row>
    <row r="31" spans="1:5">
      <c r="A31" s="4">
        <v>6000</v>
      </c>
      <c r="B31" s="4" t="s">
        <v>69</v>
      </c>
      <c r="C31" s="5">
        <v>0</v>
      </c>
      <c r="D31" s="6">
        <v>25300</v>
      </c>
      <c r="E31" s="5">
        <f t="shared" si="1"/>
        <v>-25300</v>
      </c>
    </row>
    <row r="32" spans="1:5">
      <c r="A32" s="4">
        <v>6310</v>
      </c>
      <c r="B32" s="4" t="s">
        <v>33</v>
      </c>
      <c r="C32" s="5">
        <v>0</v>
      </c>
      <c r="D32" s="6">
        <v>0</v>
      </c>
      <c r="E32" s="5">
        <f t="shared" si="1"/>
        <v>0</v>
      </c>
    </row>
    <row r="33" spans="1:5">
      <c r="A33" s="4">
        <v>6549</v>
      </c>
      <c r="B33" s="4" t="s">
        <v>34</v>
      </c>
      <c r="C33" s="5">
        <v>0</v>
      </c>
      <c r="D33" s="6">
        <v>0</v>
      </c>
      <c r="E33" s="5">
        <f t="shared" si="1"/>
        <v>0</v>
      </c>
    </row>
    <row r="34" spans="1:5">
      <c r="A34" s="4">
        <v>6551</v>
      </c>
      <c r="B34" s="4" t="s">
        <v>35</v>
      </c>
      <c r="C34" s="5">
        <v>170000</v>
      </c>
      <c r="D34" s="6">
        <v>161700</v>
      </c>
      <c r="E34" s="5">
        <f t="shared" si="1"/>
        <v>8300</v>
      </c>
    </row>
    <row r="35" spans="1:5">
      <c r="A35" s="4">
        <v>6553</v>
      </c>
      <c r="B35" s="4" t="s">
        <v>36</v>
      </c>
      <c r="C35" s="5">
        <v>2500</v>
      </c>
      <c r="D35" s="6">
        <v>2500</v>
      </c>
      <c r="E35" s="5">
        <f t="shared" si="1"/>
        <v>0</v>
      </c>
    </row>
    <row r="36" spans="1:5">
      <c r="A36" s="4">
        <v>6600</v>
      </c>
      <c r="B36" s="4" t="s">
        <v>37</v>
      </c>
      <c r="C36" s="5">
        <v>0</v>
      </c>
      <c r="D36" s="6">
        <v>0</v>
      </c>
      <c r="E36" s="5">
        <f t="shared" si="1"/>
        <v>0</v>
      </c>
    </row>
    <row r="37" spans="1:5">
      <c r="A37" s="4">
        <v>6620</v>
      </c>
      <c r="B37" s="4" t="s">
        <v>38</v>
      </c>
      <c r="C37" s="5">
        <v>0</v>
      </c>
      <c r="D37" s="6">
        <v>0</v>
      </c>
      <c r="E37" s="5">
        <f t="shared" si="1"/>
        <v>0</v>
      </c>
    </row>
    <row r="38" spans="1:5">
      <c r="A38" s="4">
        <v>6652</v>
      </c>
      <c r="B38" s="4" t="s">
        <v>39</v>
      </c>
      <c r="C38" s="5">
        <v>0</v>
      </c>
      <c r="D38" s="6">
        <v>0</v>
      </c>
      <c r="E38" s="5">
        <f t="shared" si="1"/>
        <v>0</v>
      </c>
    </row>
    <row r="39" spans="1:5">
      <c r="A39" s="4">
        <v>6700</v>
      </c>
      <c r="B39" s="4" t="s">
        <v>40</v>
      </c>
      <c r="C39" s="5">
        <v>0</v>
      </c>
      <c r="D39" s="6">
        <v>0</v>
      </c>
      <c r="E39" s="5">
        <f t="shared" si="1"/>
        <v>0</v>
      </c>
    </row>
    <row r="40" spans="1:5">
      <c r="A40" s="4">
        <v>6710</v>
      </c>
      <c r="B40" s="4" t="s">
        <v>41</v>
      </c>
      <c r="C40" s="5">
        <v>100000</v>
      </c>
      <c r="D40" s="5">
        <v>80431.460000000006</v>
      </c>
      <c r="E40" s="5">
        <f t="shared" si="1"/>
        <v>19568.539999999994</v>
      </c>
    </row>
    <row r="41" spans="1:5">
      <c r="A41" s="4">
        <v>6800</v>
      </c>
      <c r="B41" s="4" t="s">
        <v>42</v>
      </c>
      <c r="C41" s="5">
        <v>0</v>
      </c>
      <c r="D41" s="6">
        <v>694</v>
      </c>
      <c r="E41" s="5">
        <f t="shared" si="1"/>
        <v>-694</v>
      </c>
    </row>
    <row r="42" spans="1:5">
      <c r="A42" s="4">
        <v>6801</v>
      </c>
      <c r="B42" s="4" t="s">
        <v>43</v>
      </c>
      <c r="C42" s="5">
        <v>0</v>
      </c>
      <c r="D42" s="6">
        <v>0</v>
      </c>
      <c r="E42" s="5">
        <f t="shared" si="1"/>
        <v>0</v>
      </c>
    </row>
    <row r="43" spans="1:5">
      <c r="A43" s="4">
        <v>6860</v>
      </c>
      <c r="B43" s="4" t="s">
        <v>44</v>
      </c>
      <c r="C43" s="5">
        <v>0</v>
      </c>
      <c r="D43" s="5">
        <v>3212.76</v>
      </c>
      <c r="E43" s="5">
        <f t="shared" si="1"/>
        <v>-3212.76</v>
      </c>
    </row>
    <row r="44" spans="1:5">
      <c r="A44" s="4">
        <v>6861</v>
      </c>
      <c r="B44" s="4" t="s">
        <v>45</v>
      </c>
      <c r="C44" s="5">
        <v>6000</v>
      </c>
      <c r="D44" s="6">
        <v>327</v>
      </c>
      <c r="E44" s="5">
        <f t="shared" si="1"/>
        <v>5673</v>
      </c>
    </row>
    <row r="45" spans="1:5">
      <c r="A45" s="4">
        <v>6862</v>
      </c>
      <c r="B45" s="4" t="s">
        <v>46</v>
      </c>
      <c r="C45" s="5">
        <v>5000</v>
      </c>
      <c r="D45" s="6">
        <v>12303</v>
      </c>
      <c r="E45" s="5">
        <f t="shared" si="1"/>
        <v>-7303</v>
      </c>
    </row>
    <row r="46" spans="1:5">
      <c r="A46" s="4">
        <v>6901</v>
      </c>
      <c r="B46" s="4" t="s">
        <v>47</v>
      </c>
      <c r="C46" s="5">
        <v>0</v>
      </c>
      <c r="D46" s="6">
        <v>0</v>
      </c>
      <c r="E46" s="5">
        <f t="shared" si="1"/>
        <v>0</v>
      </c>
    </row>
    <row r="47" spans="1:5">
      <c r="A47" s="4">
        <v>6902</v>
      </c>
      <c r="B47" s="4" t="s">
        <v>48</v>
      </c>
      <c r="C47" s="5">
        <v>0</v>
      </c>
      <c r="D47" s="6">
        <v>0</v>
      </c>
      <c r="E47" s="5">
        <f t="shared" si="1"/>
        <v>0</v>
      </c>
    </row>
    <row r="48" spans="1:5">
      <c r="A48" s="4">
        <v>7320</v>
      </c>
      <c r="B48" s="4" t="s">
        <v>49</v>
      </c>
      <c r="C48" s="5">
        <v>3000</v>
      </c>
      <c r="D48" s="6">
        <v>1200</v>
      </c>
      <c r="E48" s="5">
        <f t="shared" si="1"/>
        <v>1800</v>
      </c>
    </row>
    <row r="49" spans="1:6">
      <c r="A49" s="4">
        <v>7420</v>
      </c>
      <c r="B49" s="4" t="s">
        <v>50</v>
      </c>
      <c r="C49" s="5">
        <v>0</v>
      </c>
      <c r="D49" s="6">
        <v>771</v>
      </c>
      <c r="E49" s="5">
        <f t="shared" si="1"/>
        <v>-771</v>
      </c>
    </row>
    <row r="50" spans="1:6">
      <c r="A50" s="4">
        <v>7500</v>
      </c>
      <c r="B50" s="4" t="s">
        <v>51</v>
      </c>
      <c r="C50" s="5">
        <v>0</v>
      </c>
      <c r="D50" s="6">
        <v>0</v>
      </c>
      <c r="E50" s="5">
        <f t="shared" si="1"/>
        <v>0</v>
      </c>
    </row>
    <row r="51" spans="1:6">
      <c r="A51" s="4">
        <v>7720</v>
      </c>
      <c r="B51" s="4" t="s">
        <v>52</v>
      </c>
      <c r="C51" s="5">
        <v>8500</v>
      </c>
      <c r="D51" s="5">
        <f>7567.95+990+59190.37</f>
        <v>67748.320000000007</v>
      </c>
      <c r="E51" s="5">
        <f t="shared" si="1"/>
        <v>-59248.320000000007</v>
      </c>
    </row>
    <row r="52" spans="1:6">
      <c r="A52" s="4">
        <v>7770</v>
      </c>
      <c r="B52" s="4" t="s">
        <v>53</v>
      </c>
      <c r="C52" s="5">
        <v>0</v>
      </c>
      <c r="D52" s="5">
        <v>76.150000000000006</v>
      </c>
      <c r="E52" s="5">
        <f t="shared" si="1"/>
        <v>-76.150000000000006</v>
      </c>
    </row>
    <row r="53" spans="1:6">
      <c r="A53" s="4">
        <v>7771</v>
      </c>
      <c r="B53" s="4" t="s">
        <v>54</v>
      </c>
      <c r="C53" s="5">
        <v>0</v>
      </c>
      <c r="D53" s="5">
        <v>1.66</v>
      </c>
      <c r="E53" s="5">
        <f t="shared" si="1"/>
        <v>-1.66</v>
      </c>
    </row>
    <row r="54" spans="1:6">
      <c r="A54" s="4">
        <v>7790</v>
      </c>
      <c r="B54" s="4" t="s">
        <v>55</v>
      </c>
      <c r="C54" s="5">
        <v>0</v>
      </c>
      <c r="D54" s="6">
        <f>610-18</f>
        <v>592</v>
      </c>
      <c r="E54" s="5">
        <f t="shared" si="1"/>
        <v>-592</v>
      </c>
    </row>
    <row r="55" spans="1:6">
      <c r="A55" s="4">
        <v>7793</v>
      </c>
      <c r="B55" s="4" t="s">
        <v>56</v>
      </c>
      <c r="C55" s="5">
        <v>0</v>
      </c>
      <c r="D55" s="6">
        <v>5610.66</v>
      </c>
      <c r="E55" s="5">
        <f t="shared" si="1"/>
        <v>-5610.66</v>
      </c>
    </row>
    <row r="56" spans="1:6">
      <c r="A56" s="4">
        <v>7830</v>
      </c>
      <c r="B56" s="4" t="s">
        <v>68</v>
      </c>
      <c r="C56" s="5">
        <v>0</v>
      </c>
      <c r="D56" s="6">
        <v>27350</v>
      </c>
      <c r="E56" s="5">
        <f t="shared" si="1"/>
        <v>-27350</v>
      </c>
      <c r="F56" s="15"/>
    </row>
    <row r="57" spans="1:6">
      <c r="A57" s="4">
        <v>8050</v>
      </c>
      <c r="B57" s="4" t="s">
        <v>57</v>
      </c>
      <c r="C57" s="5">
        <v>0</v>
      </c>
      <c r="D57" s="6">
        <v>0</v>
      </c>
      <c r="E57" s="5">
        <f t="shared" si="1"/>
        <v>0</v>
      </c>
    </row>
    <row r="58" spans="1:6">
      <c r="A58" s="4">
        <v>8150</v>
      </c>
      <c r="B58" s="4" t="s">
        <v>58</v>
      </c>
      <c r="C58" s="5">
        <v>0</v>
      </c>
      <c r="D58" s="6">
        <v>102.49</v>
      </c>
      <c r="E58" s="5">
        <f t="shared" si="1"/>
        <v>-102.49</v>
      </c>
    </row>
    <row r="59" spans="1:6">
      <c r="A59" s="4">
        <v>8960</v>
      </c>
      <c r="B59" s="4" t="s">
        <v>59</v>
      </c>
      <c r="C59" s="5">
        <v>0</v>
      </c>
      <c r="D59" s="6">
        <v>0</v>
      </c>
      <c r="E59" s="5">
        <f t="shared" si="1"/>
        <v>0</v>
      </c>
    </row>
    <row r="60" spans="1:6">
      <c r="A60" s="4">
        <v>8990</v>
      </c>
      <c r="B60" s="4" t="s">
        <v>60</v>
      </c>
      <c r="C60" s="5">
        <v>0</v>
      </c>
      <c r="D60" s="6">
        <v>0</v>
      </c>
      <c r="E60" s="5">
        <f t="shared" si="1"/>
        <v>0</v>
      </c>
    </row>
    <row r="61" spans="1:6">
      <c r="A61" s="2" t="s">
        <v>61</v>
      </c>
      <c r="B61" s="2"/>
      <c r="C61" s="7">
        <f>SUM(C18:C60)</f>
        <v>598780</v>
      </c>
      <c r="D61" s="7">
        <f>SUM(D18:D60)</f>
        <v>738005.19000000006</v>
      </c>
      <c r="E61" s="7">
        <f t="shared" si="1"/>
        <v>-139225.19000000006</v>
      </c>
    </row>
    <row r="62" spans="1:6">
      <c r="A62" s="8"/>
      <c r="B62" s="8"/>
      <c r="C62" s="8"/>
      <c r="D62" s="8"/>
      <c r="E62" s="8"/>
    </row>
    <row r="63" spans="1:6">
      <c r="A63" s="2" t="s">
        <v>62</v>
      </c>
      <c r="B63" s="2"/>
      <c r="C63" s="7">
        <f>C15-C61</f>
        <v>90220</v>
      </c>
      <c r="D63" s="7">
        <f>D15-D61</f>
        <v>-24792.990000000107</v>
      </c>
      <c r="E63" s="7">
        <f>D63-C63</f>
        <v>-115012.99000000011</v>
      </c>
    </row>
    <row r="65" spans="4:4">
      <c r="D65" s="11"/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36" zoomScale="125" zoomScaleNormal="125" zoomScalePageLayoutView="125" workbookViewId="0">
      <selection activeCell="F36" sqref="F1:F1048576"/>
    </sheetView>
  </sheetViews>
  <sheetFormatPr baseColWidth="10" defaultRowHeight="15" x14ac:dyDescent="0"/>
  <cols>
    <col min="2" max="2" width="46" bestFit="1" customWidth="1"/>
    <col min="3" max="3" width="12.6640625" bestFit="1" customWidth="1"/>
    <col min="4" max="4" width="13.6640625" bestFit="1" customWidth="1"/>
    <col min="5" max="5" width="10.3320312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>
      <c r="A3" s="4">
        <v>3000</v>
      </c>
      <c r="B3" s="4" t="s">
        <v>6</v>
      </c>
      <c r="C3" s="5">
        <v>0</v>
      </c>
      <c r="D3" s="5">
        <v>0</v>
      </c>
      <c r="E3" s="5">
        <f>D3-C3</f>
        <v>0</v>
      </c>
    </row>
    <row r="4" spans="1:5">
      <c r="A4" s="4">
        <v>3001</v>
      </c>
      <c r="B4" s="4" t="s">
        <v>7</v>
      </c>
      <c r="C4" s="5">
        <v>0</v>
      </c>
      <c r="D4" s="5">
        <v>0</v>
      </c>
      <c r="E4" s="5">
        <f t="shared" ref="E4:E15" si="0">D4-C4</f>
        <v>0</v>
      </c>
    </row>
    <row r="5" spans="1:5">
      <c r="A5" s="4">
        <v>3100</v>
      </c>
      <c r="B5" s="4" t="s">
        <v>8</v>
      </c>
      <c r="C5" s="5">
        <v>0</v>
      </c>
      <c r="D5" s="5">
        <v>0</v>
      </c>
      <c r="E5" s="5">
        <f t="shared" si="0"/>
        <v>0</v>
      </c>
    </row>
    <row r="6" spans="1:5">
      <c r="A6" s="4">
        <v>3110</v>
      </c>
      <c r="B6" s="4" t="s">
        <v>9</v>
      </c>
      <c r="C6" s="5">
        <v>0</v>
      </c>
      <c r="D6" s="5">
        <v>0</v>
      </c>
      <c r="E6" s="5">
        <f t="shared" si="0"/>
        <v>0</v>
      </c>
    </row>
    <row r="7" spans="1:5">
      <c r="A7" s="4">
        <v>3120</v>
      </c>
      <c r="B7" s="4" t="s">
        <v>10</v>
      </c>
      <c r="C7" s="5">
        <v>0</v>
      </c>
      <c r="D7" s="5">
        <v>0</v>
      </c>
      <c r="E7" s="5">
        <f t="shared" si="0"/>
        <v>0</v>
      </c>
    </row>
    <row r="8" spans="1:5">
      <c r="A8" s="4">
        <v>3400</v>
      </c>
      <c r="B8" s="4" t="s">
        <v>11</v>
      </c>
      <c r="C8" s="5">
        <v>67000</v>
      </c>
      <c r="D8" s="5">
        <v>77364.86</v>
      </c>
      <c r="E8" s="5">
        <f t="shared" si="0"/>
        <v>10364.86</v>
      </c>
    </row>
    <row r="9" spans="1:5">
      <c r="A9" s="4">
        <v>3700</v>
      </c>
      <c r="B9" s="4" t="s">
        <v>12</v>
      </c>
      <c r="C9" s="5">
        <v>11200</v>
      </c>
      <c r="D9" s="5">
        <v>9700</v>
      </c>
      <c r="E9" s="5">
        <f t="shared" si="0"/>
        <v>-1500</v>
      </c>
    </row>
    <row r="10" spans="1:5">
      <c r="A10" s="4">
        <v>3940</v>
      </c>
      <c r="B10" s="4" t="s">
        <v>13</v>
      </c>
      <c r="C10" s="5">
        <v>0</v>
      </c>
      <c r="D10" s="5">
        <v>0</v>
      </c>
      <c r="E10" s="5">
        <f t="shared" si="0"/>
        <v>0</v>
      </c>
    </row>
    <row r="11" spans="1:5">
      <c r="A11" s="4">
        <v>3960</v>
      </c>
      <c r="B11" s="4" t="s">
        <v>14</v>
      </c>
      <c r="C11" s="5">
        <v>0</v>
      </c>
      <c r="D11" s="5">
        <v>0</v>
      </c>
      <c r="E11" s="5">
        <f t="shared" si="0"/>
        <v>0</v>
      </c>
    </row>
    <row r="12" spans="1:5">
      <c r="A12" s="4">
        <v>3970</v>
      </c>
      <c r="B12" s="4" t="s">
        <v>15</v>
      </c>
      <c r="C12" s="5">
        <v>10000</v>
      </c>
      <c r="D12" s="5">
        <v>2735</v>
      </c>
      <c r="E12" s="5">
        <f t="shared" si="0"/>
        <v>-7265</v>
      </c>
    </row>
    <row r="13" spans="1:5">
      <c r="A13" s="4">
        <v>3971</v>
      </c>
      <c r="B13" s="4" t="s">
        <v>16</v>
      </c>
      <c r="C13" s="5">
        <v>2000</v>
      </c>
      <c r="D13" s="5">
        <v>0</v>
      </c>
      <c r="E13" s="5">
        <f t="shared" si="0"/>
        <v>-2000</v>
      </c>
    </row>
    <row r="14" spans="1:5">
      <c r="A14" s="4">
        <v>3999</v>
      </c>
      <c r="B14" s="4" t="s">
        <v>17</v>
      </c>
      <c r="C14" s="5">
        <v>0</v>
      </c>
      <c r="D14" s="5">
        <v>0</v>
      </c>
      <c r="E14" s="5">
        <f t="shared" si="0"/>
        <v>0</v>
      </c>
    </row>
    <row r="15" spans="1:5">
      <c r="A15" s="2" t="s">
        <v>18</v>
      </c>
      <c r="B15" s="2"/>
      <c r="C15" s="7">
        <f>SUM(C3:C14)</f>
        <v>90200</v>
      </c>
      <c r="D15" s="7">
        <f>SUM(D3:D14)</f>
        <v>89799.86</v>
      </c>
      <c r="E15" s="7">
        <f t="shared" si="0"/>
        <v>-400.13999999999942</v>
      </c>
    </row>
    <row r="16" spans="1:5">
      <c r="A16" s="8"/>
      <c r="B16" s="8"/>
      <c r="C16" s="8"/>
      <c r="D16" s="8"/>
      <c r="E16" s="8"/>
    </row>
    <row r="17" spans="1:5">
      <c r="A17" s="2" t="s">
        <v>19</v>
      </c>
      <c r="B17" s="2"/>
      <c r="C17" s="3" t="s">
        <v>3</v>
      </c>
      <c r="D17" s="3" t="s">
        <v>4</v>
      </c>
      <c r="E17" s="3" t="s">
        <v>5</v>
      </c>
    </row>
    <row r="18" spans="1:5">
      <c r="A18" s="4">
        <v>4220</v>
      </c>
      <c r="B18" s="4" t="s">
        <v>20</v>
      </c>
      <c r="C18" s="5">
        <v>40000</v>
      </c>
      <c r="D18" s="5">
        <v>35562.28</v>
      </c>
      <c r="E18" s="5">
        <f>C18-D18</f>
        <v>4437.7200000000012</v>
      </c>
    </row>
    <row r="19" spans="1:5">
      <c r="A19" s="4">
        <v>4300</v>
      </c>
      <c r="B19" s="4" t="s">
        <v>21</v>
      </c>
      <c r="C19" s="5">
        <v>0</v>
      </c>
      <c r="D19" s="5">
        <v>1117.4000000000001</v>
      </c>
      <c r="E19" s="5">
        <f t="shared" ref="E19:E60" si="1">C19-D19</f>
        <v>-1117.4000000000001</v>
      </c>
    </row>
    <row r="20" spans="1:5">
      <c r="A20" s="4">
        <v>4400</v>
      </c>
      <c r="B20" s="4" t="s">
        <v>22</v>
      </c>
      <c r="C20" s="5">
        <v>0</v>
      </c>
      <c r="D20" s="5">
        <v>0</v>
      </c>
      <c r="E20" s="5">
        <f t="shared" si="1"/>
        <v>0</v>
      </c>
    </row>
    <row r="21" spans="1:5">
      <c r="A21" s="4">
        <v>4610</v>
      </c>
      <c r="B21" s="4" t="s">
        <v>23</v>
      </c>
      <c r="C21" s="5">
        <v>4000</v>
      </c>
      <c r="D21" s="5">
        <v>1114</v>
      </c>
      <c r="E21" s="5">
        <f t="shared" si="1"/>
        <v>2886</v>
      </c>
    </row>
    <row r="22" spans="1:5">
      <c r="A22" s="4">
        <v>4620</v>
      </c>
      <c r="B22" s="4" t="s">
        <v>24</v>
      </c>
      <c r="C22" s="5">
        <v>0</v>
      </c>
      <c r="D22" s="5">
        <v>0</v>
      </c>
      <c r="E22" s="5">
        <f t="shared" si="1"/>
        <v>0</v>
      </c>
    </row>
    <row r="23" spans="1:5">
      <c r="A23" s="4">
        <v>4625</v>
      </c>
      <c r="B23" s="4" t="s">
        <v>25</v>
      </c>
      <c r="C23" s="5">
        <v>0</v>
      </c>
      <c r="D23" s="5">
        <v>0</v>
      </c>
      <c r="E23" s="5">
        <f t="shared" si="1"/>
        <v>0</v>
      </c>
    </row>
    <row r="24" spans="1:5">
      <c r="A24" s="4">
        <v>4640</v>
      </c>
      <c r="B24" s="4" t="s">
        <v>26</v>
      </c>
      <c r="C24" s="5">
        <v>0</v>
      </c>
      <c r="D24" s="5">
        <v>0</v>
      </c>
      <c r="E24" s="5">
        <f t="shared" si="1"/>
        <v>0</v>
      </c>
    </row>
    <row r="25" spans="1:5">
      <c r="A25" s="4">
        <v>5000</v>
      </c>
      <c r="B25" s="4" t="s">
        <v>27</v>
      </c>
      <c r="C25" s="5">
        <v>0</v>
      </c>
      <c r="D25" s="5">
        <v>0</v>
      </c>
      <c r="E25" s="5">
        <f t="shared" si="1"/>
        <v>0</v>
      </c>
    </row>
    <row r="26" spans="1:5">
      <c r="A26" s="4">
        <v>5010</v>
      </c>
      <c r="B26" s="4" t="s">
        <v>28</v>
      </c>
      <c r="C26" s="5">
        <v>24000</v>
      </c>
      <c r="D26" s="5">
        <v>24000</v>
      </c>
      <c r="E26" s="5">
        <f t="shared" si="1"/>
        <v>0</v>
      </c>
    </row>
    <row r="27" spans="1:5">
      <c r="A27" s="9">
        <v>5180</v>
      </c>
      <c r="B27" s="10" t="s">
        <v>29</v>
      </c>
      <c r="C27" s="5">
        <v>0</v>
      </c>
      <c r="D27" s="5">
        <v>0</v>
      </c>
      <c r="E27" s="5">
        <f t="shared" si="1"/>
        <v>0</v>
      </c>
    </row>
    <row r="28" spans="1:5">
      <c r="A28" s="4">
        <v>5330</v>
      </c>
      <c r="B28" s="4" t="s">
        <v>30</v>
      </c>
      <c r="C28" s="5">
        <v>0</v>
      </c>
      <c r="D28" s="5">
        <v>0</v>
      </c>
      <c r="E28" s="5">
        <f t="shared" si="1"/>
        <v>0</v>
      </c>
    </row>
    <row r="29" spans="1:5">
      <c r="A29" s="9">
        <v>5400</v>
      </c>
      <c r="B29" s="10" t="s">
        <v>31</v>
      </c>
      <c r="C29" s="5">
        <v>3384</v>
      </c>
      <c r="D29" s="5">
        <v>3384</v>
      </c>
      <c r="E29" s="5">
        <f t="shared" si="1"/>
        <v>0</v>
      </c>
    </row>
    <row r="30" spans="1:5">
      <c r="A30" s="4">
        <v>5990</v>
      </c>
      <c r="B30" s="4" t="s">
        <v>32</v>
      </c>
      <c r="C30" s="5">
        <v>9000</v>
      </c>
      <c r="D30" s="5">
        <v>7200</v>
      </c>
      <c r="E30" s="5">
        <f t="shared" si="1"/>
        <v>1800</v>
      </c>
    </row>
    <row r="31" spans="1:5">
      <c r="A31" s="4">
        <v>6310</v>
      </c>
      <c r="B31" s="4" t="s">
        <v>33</v>
      </c>
      <c r="C31" s="5">
        <v>0</v>
      </c>
      <c r="D31" s="5">
        <v>0</v>
      </c>
      <c r="E31" s="5">
        <f t="shared" si="1"/>
        <v>0</v>
      </c>
    </row>
    <row r="32" spans="1:5">
      <c r="A32" s="4">
        <v>6549</v>
      </c>
      <c r="B32" s="4" t="s">
        <v>34</v>
      </c>
      <c r="C32" s="5">
        <v>0</v>
      </c>
      <c r="D32" s="5">
        <v>0</v>
      </c>
      <c r="E32" s="5">
        <f t="shared" si="1"/>
        <v>0</v>
      </c>
    </row>
    <row r="33" spans="1:5">
      <c r="A33" s="4">
        <v>6551</v>
      </c>
      <c r="B33" s="4" t="s">
        <v>35</v>
      </c>
      <c r="C33" s="5">
        <v>0</v>
      </c>
      <c r="D33" s="5">
        <v>0</v>
      </c>
      <c r="E33" s="5">
        <f t="shared" si="1"/>
        <v>0</v>
      </c>
    </row>
    <row r="34" spans="1:5">
      <c r="A34" s="4">
        <v>6553</v>
      </c>
      <c r="B34" s="4" t="s">
        <v>36</v>
      </c>
      <c r="C34" s="5">
        <v>0</v>
      </c>
      <c r="D34" s="5">
        <v>0</v>
      </c>
      <c r="E34" s="5">
        <f t="shared" si="1"/>
        <v>0</v>
      </c>
    </row>
    <row r="35" spans="1:5">
      <c r="A35" s="4">
        <v>6600</v>
      </c>
      <c r="B35" s="4" t="s">
        <v>37</v>
      </c>
      <c r="C35" s="5">
        <v>0</v>
      </c>
      <c r="D35" s="5">
        <v>0</v>
      </c>
      <c r="E35" s="5">
        <f t="shared" si="1"/>
        <v>0</v>
      </c>
    </row>
    <row r="36" spans="1:5">
      <c r="A36" s="4">
        <v>6620</v>
      </c>
      <c r="B36" s="4" t="s">
        <v>38</v>
      </c>
      <c r="C36" s="5">
        <v>0</v>
      </c>
      <c r="D36" s="5">
        <v>0</v>
      </c>
      <c r="E36" s="5">
        <f t="shared" si="1"/>
        <v>0</v>
      </c>
    </row>
    <row r="37" spans="1:5">
      <c r="A37" s="4">
        <v>6652</v>
      </c>
      <c r="B37" s="4" t="s">
        <v>39</v>
      </c>
      <c r="C37" s="5">
        <v>0</v>
      </c>
      <c r="D37" s="5">
        <v>0</v>
      </c>
      <c r="E37" s="5">
        <f t="shared" si="1"/>
        <v>0</v>
      </c>
    </row>
    <row r="38" spans="1:5">
      <c r="A38" s="4">
        <v>6700</v>
      </c>
      <c r="B38" s="4" t="s">
        <v>40</v>
      </c>
      <c r="C38" s="5">
        <v>0</v>
      </c>
      <c r="D38" s="5">
        <v>0</v>
      </c>
      <c r="E38" s="5">
        <f t="shared" si="1"/>
        <v>0</v>
      </c>
    </row>
    <row r="39" spans="1:5">
      <c r="A39" s="4">
        <v>6710</v>
      </c>
      <c r="B39" s="4" t="s">
        <v>41</v>
      </c>
      <c r="C39" s="5">
        <v>0</v>
      </c>
      <c r="D39" s="5">
        <v>0</v>
      </c>
      <c r="E39" s="5">
        <f t="shared" si="1"/>
        <v>0</v>
      </c>
    </row>
    <row r="40" spans="1:5">
      <c r="A40" s="4">
        <v>6800</v>
      </c>
      <c r="B40" s="4" t="s">
        <v>42</v>
      </c>
      <c r="C40" s="5">
        <v>0</v>
      </c>
      <c r="D40" s="5">
        <v>0</v>
      </c>
      <c r="E40" s="5">
        <f t="shared" si="1"/>
        <v>0</v>
      </c>
    </row>
    <row r="41" spans="1:5">
      <c r="A41" s="4">
        <v>6801</v>
      </c>
      <c r="B41" s="4" t="s">
        <v>43</v>
      </c>
      <c r="C41" s="5">
        <v>0</v>
      </c>
      <c r="D41" s="5">
        <v>0</v>
      </c>
      <c r="E41" s="5">
        <f t="shared" si="1"/>
        <v>0</v>
      </c>
    </row>
    <row r="42" spans="1:5">
      <c r="A42" s="4">
        <v>6860</v>
      </c>
      <c r="B42" s="4" t="s">
        <v>44</v>
      </c>
      <c r="C42" s="5">
        <v>0</v>
      </c>
      <c r="D42" s="5">
        <v>0</v>
      </c>
      <c r="E42" s="5">
        <f t="shared" si="1"/>
        <v>0</v>
      </c>
    </row>
    <row r="43" spans="1:5">
      <c r="A43" s="4">
        <v>6861</v>
      </c>
      <c r="B43" s="4" t="s">
        <v>45</v>
      </c>
      <c r="C43" s="5">
        <v>0</v>
      </c>
      <c r="D43" s="5">
        <v>0</v>
      </c>
      <c r="E43" s="5">
        <f t="shared" si="1"/>
        <v>0</v>
      </c>
    </row>
    <row r="44" spans="1:5">
      <c r="A44" s="4">
        <v>6862</v>
      </c>
      <c r="B44" s="4" t="s">
        <v>46</v>
      </c>
      <c r="C44" s="5">
        <v>4000</v>
      </c>
      <c r="D44" s="5">
        <v>1918</v>
      </c>
      <c r="E44" s="5">
        <f t="shared" si="1"/>
        <v>2082</v>
      </c>
    </row>
    <row r="45" spans="1:5">
      <c r="A45" s="4">
        <v>6901</v>
      </c>
      <c r="B45" s="4" t="s">
        <v>47</v>
      </c>
      <c r="C45" s="5">
        <v>0</v>
      </c>
      <c r="D45" s="5">
        <v>0</v>
      </c>
      <c r="E45" s="5">
        <f t="shared" si="1"/>
        <v>0</v>
      </c>
    </row>
    <row r="46" spans="1:5">
      <c r="A46" s="4">
        <v>6902</v>
      </c>
      <c r="B46" s="4" t="s">
        <v>48</v>
      </c>
      <c r="C46" s="5">
        <v>0</v>
      </c>
      <c r="D46" s="5">
        <v>0</v>
      </c>
      <c r="E46" s="5">
        <f t="shared" si="1"/>
        <v>0</v>
      </c>
    </row>
    <row r="47" spans="1:5">
      <c r="A47" s="4">
        <v>7320</v>
      </c>
      <c r="B47" s="4" t="s">
        <v>49</v>
      </c>
      <c r="C47" s="5">
        <v>0</v>
      </c>
      <c r="D47" s="5">
        <v>0</v>
      </c>
      <c r="E47" s="5">
        <f t="shared" si="1"/>
        <v>0</v>
      </c>
    </row>
    <row r="48" spans="1:5">
      <c r="A48" s="4">
        <v>7420</v>
      </c>
      <c r="B48" s="4" t="s">
        <v>50</v>
      </c>
      <c r="C48" s="5">
        <v>0</v>
      </c>
      <c r="D48" s="5">
        <v>0</v>
      </c>
      <c r="E48" s="5">
        <f t="shared" si="1"/>
        <v>0</v>
      </c>
    </row>
    <row r="49" spans="1:5">
      <c r="A49" s="4">
        <v>7500</v>
      </c>
      <c r="B49" s="4" t="s">
        <v>51</v>
      </c>
      <c r="C49" s="5">
        <v>0</v>
      </c>
      <c r="D49" s="5">
        <v>0</v>
      </c>
      <c r="E49" s="5">
        <f t="shared" si="1"/>
        <v>0</v>
      </c>
    </row>
    <row r="50" spans="1:5">
      <c r="A50" s="4">
        <v>7720</v>
      </c>
      <c r="B50" s="4" t="s">
        <v>52</v>
      </c>
      <c r="C50" s="5">
        <v>8000</v>
      </c>
      <c r="D50" s="5">
        <f>2052+6153</f>
        <v>8205</v>
      </c>
      <c r="E50" s="5">
        <f t="shared" si="1"/>
        <v>-205</v>
      </c>
    </row>
    <row r="51" spans="1:5">
      <c r="A51" s="4">
        <v>7770</v>
      </c>
      <c r="B51" s="4" t="s">
        <v>53</v>
      </c>
      <c r="C51" s="5">
        <v>0</v>
      </c>
      <c r="D51" s="5">
        <v>19.2</v>
      </c>
      <c r="E51" s="5">
        <f t="shared" si="1"/>
        <v>-19.2</v>
      </c>
    </row>
    <row r="52" spans="1:5">
      <c r="A52" s="4">
        <v>7771</v>
      </c>
      <c r="B52" s="4" t="s">
        <v>54</v>
      </c>
      <c r="C52" s="5">
        <v>0</v>
      </c>
      <c r="D52" s="5">
        <v>0</v>
      </c>
      <c r="E52" s="5">
        <f t="shared" si="1"/>
        <v>0</v>
      </c>
    </row>
    <row r="53" spans="1:5">
      <c r="A53" s="4">
        <v>7790</v>
      </c>
      <c r="B53" s="4" t="s">
        <v>55</v>
      </c>
      <c r="C53" s="5">
        <v>0</v>
      </c>
      <c r="D53" s="5">
        <v>0</v>
      </c>
      <c r="E53" s="5">
        <f t="shared" si="1"/>
        <v>0</v>
      </c>
    </row>
    <row r="54" spans="1:5">
      <c r="A54" s="4">
        <v>7793</v>
      </c>
      <c r="B54" s="4" t="s">
        <v>56</v>
      </c>
      <c r="C54" s="5">
        <v>0</v>
      </c>
      <c r="D54" s="5">
        <v>0</v>
      </c>
      <c r="E54" s="5">
        <f t="shared" si="1"/>
        <v>0</v>
      </c>
    </row>
    <row r="55" spans="1:5">
      <c r="A55" s="4">
        <v>7830</v>
      </c>
      <c r="B55" s="4" t="s">
        <v>68</v>
      </c>
      <c r="C55" s="5">
        <v>0</v>
      </c>
      <c r="D55" s="5">
        <v>400</v>
      </c>
      <c r="E55" s="5">
        <f t="shared" si="1"/>
        <v>-400</v>
      </c>
    </row>
    <row r="56" spans="1:5">
      <c r="A56" s="4">
        <v>8050</v>
      </c>
      <c r="B56" s="4" t="s">
        <v>57</v>
      </c>
      <c r="C56" s="5">
        <v>0</v>
      </c>
      <c r="D56" s="5">
        <v>0</v>
      </c>
      <c r="E56" s="5">
        <f t="shared" si="1"/>
        <v>0</v>
      </c>
    </row>
    <row r="57" spans="1:5">
      <c r="A57" s="4">
        <v>8150</v>
      </c>
      <c r="B57" s="4" t="s">
        <v>58</v>
      </c>
      <c r="C57" s="5">
        <v>0</v>
      </c>
      <c r="D57" s="5">
        <v>402.1</v>
      </c>
      <c r="E57" s="5">
        <f t="shared" si="1"/>
        <v>-402.1</v>
      </c>
    </row>
    <row r="58" spans="1:5">
      <c r="A58" s="4">
        <v>8960</v>
      </c>
      <c r="B58" s="4" t="s">
        <v>59</v>
      </c>
      <c r="C58" s="5">
        <v>0</v>
      </c>
      <c r="D58" s="5">
        <v>0</v>
      </c>
      <c r="E58" s="5">
        <f t="shared" si="1"/>
        <v>0</v>
      </c>
    </row>
    <row r="59" spans="1:5">
      <c r="A59" s="4">
        <v>8990</v>
      </c>
      <c r="B59" s="4" t="s">
        <v>60</v>
      </c>
      <c r="C59" s="5">
        <v>0</v>
      </c>
      <c r="D59" s="5">
        <v>0</v>
      </c>
      <c r="E59" s="5">
        <f t="shared" si="1"/>
        <v>0</v>
      </c>
    </row>
    <row r="60" spans="1:5">
      <c r="A60" s="2" t="s">
        <v>61</v>
      </c>
      <c r="B60" s="2"/>
      <c r="C60" s="7">
        <f>SUM(C18:C59)</f>
        <v>92384</v>
      </c>
      <c r="D60" s="7">
        <f>SUM(D18:D59)</f>
        <v>83321.98</v>
      </c>
      <c r="E60" s="7">
        <f t="shared" si="1"/>
        <v>9062.0200000000041</v>
      </c>
    </row>
    <row r="61" spans="1:5">
      <c r="A61" s="8"/>
      <c r="B61" s="8"/>
      <c r="C61" s="8"/>
      <c r="D61" s="8"/>
      <c r="E61" s="8"/>
    </row>
    <row r="62" spans="1:5">
      <c r="A62" s="2" t="s">
        <v>62</v>
      </c>
      <c r="B62" s="2"/>
      <c r="C62" s="7">
        <f>C15-C60</f>
        <v>-2184</v>
      </c>
      <c r="D62" s="7">
        <f>D15-D60</f>
        <v>6477.8800000000047</v>
      </c>
      <c r="E62" s="7">
        <f>D62-C62</f>
        <v>8661.8800000000047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="125" zoomScaleNormal="125" zoomScalePageLayoutView="125" workbookViewId="0">
      <selection activeCell="F1" sqref="F1:F1048576"/>
    </sheetView>
  </sheetViews>
  <sheetFormatPr baseColWidth="10" defaultRowHeight="15" x14ac:dyDescent="0"/>
  <cols>
    <col min="2" max="2" width="46" bestFit="1" customWidth="1"/>
    <col min="3" max="3" width="12.6640625" bestFit="1" customWidth="1"/>
    <col min="4" max="4" width="13.6640625" bestFit="1" customWidth="1"/>
    <col min="5" max="5" width="10.33203125" bestFit="1" customWidth="1"/>
  </cols>
  <sheetData>
    <row r="1" spans="1:8">
      <c r="A1" s="1" t="s">
        <v>0</v>
      </c>
      <c r="B1" s="1"/>
      <c r="C1" s="1"/>
      <c r="D1" s="1"/>
      <c r="E1" s="1"/>
    </row>
    <row r="2" spans="1:8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14"/>
      <c r="G2" s="14"/>
      <c r="H2" s="14"/>
    </row>
    <row r="3" spans="1:8">
      <c r="A3" s="4">
        <v>3000</v>
      </c>
      <c r="B3" s="4" t="s">
        <v>6</v>
      </c>
      <c r="C3" s="5">
        <v>0</v>
      </c>
      <c r="D3" s="5">
        <v>0</v>
      </c>
      <c r="E3" s="5">
        <f>D3-C3</f>
        <v>0</v>
      </c>
    </row>
    <row r="4" spans="1:8">
      <c r="A4" s="4">
        <v>3001</v>
      </c>
      <c r="B4" s="4" t="s">
        <v>7</v>
      </c>
      <c r="C4" s="5">
        <v>0</v>
      </c>
      <c r="D4" s="5">
        <v>0</v>
      </c>
      <c r="E4" s="5">
        <f t="shared" ref="E4:E15" si="0">D4-C4</f>
        <v>0</v>
      </c>
    </row>
    <row r="5" spans="1:8">
      <c r="A5" s="4">
        <v>3100</v>
      </c>
      <c r="B5" s="4" t="s">
        <v>8</v>
      </c>
      <c r="C5" s="5">
        <v>0</v>
      </c>
      <c r="D5" s="5">
        <v>0</v>
      </c>
      <c r="E5" s="5">
        <f t="shared" si="0"/>
        <v>0</v>
      </c>
    </row>
    <row r="6" spans="1:8">
      <c r="A6" s="4">
        <v>3110</v>
      </c>
      <c r="B6" s="4" t="s">
        <v>9</v>
      </c>
      <c r="C6" s="5">
        <v>70000</v>
      </c>
      <c r="D6" s="5">
        <v>122100</v>
      </c>
      <c r="E6" s="5">
        <f t="shared" si="0"/>
        <v>52100</v>
      </c>
    </row>
    <row r="7" spans="1:8">
      <c r="A7" s="4">
        <v>3120</v>
      </c>
      <c r="B7" s="4" t="s">
        <v>10</v>
      </c>
      <c r="C7" s="5">
        <v>0</v>
      </c>
      <c r="D7" s="5">
        <v>0</v>
      </c>
      <c r="E7" s="5">
        <f t="shared" si="0"/>
        <v>0</v>
      </c>
    </row>
    <row r="8" spans="1:8">
      <c r="A8" s="4">
        <v>3400</v>
      </c>
      <c r="B8" s="4" t="s">
        <v>11</v>
      </c>
      <c r="C8" s="5">
        <v>0</v>
      </c>
      <c r="D8" s="5">
        <v>0</v>
      </c>
      <c r="E8" s="5">
        <f t="shared" si="0"/>
        <v>0</v>
      </c>
    </row>
    <row r="9" spans="1:8">
      <c r="A9" s="4">
        <v>3700</v>
      </c>
      <c r="B9" s="4" t="s">
        <v>12</v>
      </c>
      <c r="C9" s="5">
        <v>60000</v>
      </c>
      <c r="D9" s="5">
        <v>89702</v>
      </c>
      <c r="E9" s="5">
        <f t="shared" si="0"/>
        <v>29702</v>
      </c>
    </row>
    <row r="10" spans="1:8">
      <c r="A10" s="4">
        <v>3940</v>
      </c>
      <c r="B10" s="4" t="s">
        <v>13</v>
      </c>
      <c r="C10" s="5">
        <v>0</v>
      </c>
      <c r="D10" s="5">
        <v>0</v>
      </c>
      <c r="E10" s="5">
        <f t="shared" si="0"/>
        <v>0</v>
      </c>
    </row>
    <row r="11" spans="1:8">
      <c r="A11" s="4">
        <v>3960</v>
      </c>
      <c r="B11" s="4" t="s">
        <v>14</v>
      </c>
      <c r="C11" s="5">
        <v>0</v>
      </c>
      <c r="D11" s="5">
        <v>0</v>
      </c>
      <c r="E11" s="5">
        <f t="shared" si="0"/>
        <v>0</v>
      </c>
    </row>
    <row r="12" spans="1:8">
      <c r="A12" s="4">
        <v>3970</v>
      </c>
      <c r="B12" s="4" t="s">
        <v>15</v>
      </c>
      <c r="C12" s="5">
        <v>0</v>
      </c>
      <c r="D12" s="5">
        <v>0</v>
      </c>
      <c r="E12" s="5">
        <f t="shared" si="0"/>
        <v>0</v>
      </c>
    </row>
    <row r="13" spans="1:8">
      <c r="A13" s="4">
        <v>3971</v>
      </c>
      <c r="B13" s="4" t="s">
        <v>16</v>
      </c>
      <c r="C13" s="5">
        <v>30000</v>
      </c>
      <c r="D13" s="5">
        <v>49172.59</v>
      </c>
      <c r="E13" s="5">
        <f t="shared" si="0"/>
        <v>19172.589999999997</v>
      </c>
    </row>
    <row r="14" spans="1:8">
      <c r="A14" s="4">
        <v>3999</v>
      </c>
      <c r="B14" s="4" t="s">
        <v>17</v>
      </c>
      <c r="C14" s="5">
        <v>0</v>
      </c>
      <c r="D14" s="5">
        <v>0</v>
      </c>
      <c r="E14" s="5">
        <f t="shared" si="0"/>
        <v>0</v>
      </c>
    </row>
    <row r="15" spans="1:8">
      <c r="A15" s="2" t="s">
        <v>18</v>
      </c>
      <c r="B15" s="2"/>
      <c r="C15" s="7">
        <f>SUM(C3:C14)</f>
        <v>160000</v>
      </c>
      <c r="D15" s="7">
        <f>SUM(D3:D14)</f>
        <v>260974.59</v>
      </c>
      <c r="E15" s="5">
        <f t="shared" si="0"/>
        <v>100974.59</v>
      </c>
    </row>
    <row r="16" spans="1:8">
      <c r="A16" s="8"/>
      <c r="B16" s="8"/>
      <c r="C16" s="8"/>
      <c r="D16" s="8"/>
      <c r="E16" s="8"/>
    </row>
    <row r="17" spans="1:5">
      <c r="A17" s="2" t="s">
        <v>19</v>
      </c>
      <c r="B17" s="2"/>
      <c r="C17" s="3" t="s">
        <v>3</v>
      </c>
      <c r="D17" s="3" t="s">
        <v>4</v>
      </c>
      <c r="E17" s="3" t="s">
        <v>5</v>
      </c>
    </row>
    <row r="18" spans="1:5">
      <c r="A18" s="4">
        <v>4220</v>
      </c>
      <c r="B18" s="4" t="s">
        <v>20</v>
      </c>
      <c r="C18" s="5">
        <v>0</v>
      </c>
      <c r="D18" s="5">
        <v>2425.13</v>
      </c>
      <c r="E18" s="5">
        <f>C18-D18</f>
        <v>-2425.13</v>
      </c>
    </row>
    <row r="19" spans="1:5">
      <c r="A19" s="4">
        <v>4300</v>
      </c>
      <c r="B19" s="4" t="s">
        <v>21</v>
      </c>
      <c r="C19" s="5">
        <v>0</v>
      </c>
      <c r="D19" s="5">
        <v>0</v>
      </c>
      <c r="E19" s="5">
        <f t="shared" ref="E19:E59" si="1">C19-D19</f>
        <v>0</v>
      </c>
    </row>
    <row r="20" spans="1:5">
      <c r="A20" s="4">
        <v>4400</v>
      </c>
      <c r="B20" s="4" t="s">
        <v>22</v>
      </c>
      <c r="C20" s="5">
        <v>27944</v>
      </c>
      <c r="D20" s="5">
        <v>77436</v>
      </c>
      <c r="E20" s="5">
        <f t="shared" si="1"/>
        <v>-49492</v>
      </c>
    </row>
    <row r="21" spans="1:5">
      <c r="A21" s="4">
        <v>4610</v>
      </c>
      <c r="B21" s="4" t="s">
        <v>23</v>
      </c>
      <c r="C21" s="5">
        <v>0</v>
      </c>
      <c r="D21" s="5">
        <v>313</v>
      </c>
      <c r="E21" s="5">
        <f t="shared" si="1"/>
        <v>-313</v>
      </c>
    </row>
    <row r="22" spans="1:5">
      <c r="A22" s="4">
        <v>4620</v>
      </c>
      <c r="B22" s="4" t="s">
        <v>24</v>
      </c>
      <c r="C22" s="5">
        <v>25000</v>
      </c>
      <c r="D22" s="5">
        <v>24744.87</v>
      </c>
      <c r="E22" s="5">
        <f t="shared" si="1"/>
        <v>255.13000000000102</v>
      </c>
    </row>
    <row r="23" spans="1:5">
      <c r="A23" s="4">
        <v>4625</v>
      </c>
      <c r="B23" s="4" t="s">
        <v>25</v>
      </c>
      <c r="C23" s="5">
        <v>0</v>
      </c>
      <c r="D23" s="5">
        <v>0</v>
      </c>
      <c r="E23" s="5">
        <f t="shared" si="1"/>
        <v>0</v>
      </c>
    </row>
    <row r="24" spans="1:5">
      <c r="A24" s="4">
        <v>4640</v>
      </c>
      <c r="B24" s="4" t="s">
        <v>26</v>
      </c>
      <c r="C24" s="5">
        <v>0</v>
      </c>
      <c r="D24" s="5">
        <v>0</v>
      </c>
      <c r="E24" s="5">
        <f t="shared" si="1"/>
        <v>0</v>
      </c>
    </row>
    <row r="25" spans="1:5">
      <c r="A25" s="4">
        <v>5000</v>
      </c>
      <c r="B25" s="4" t="s">
        <v>27</v>
      </c>
      <c r="C25" s="5">
        <v>0</v>
      </c>
      <c r="D25" s="5">
        <v>0</v>
      </c>
      <c r="E25" s="5">
        <f t="shared" si="1"/>
        <v>0</v>
      </c>
    </row>
    <row r="26" spans="1:5">
      <c r="A26" s="4">
        <v>5010</v>
      </c>
      <c r="B26" s="4" t="s">
        <v>28</v>
      </c>
      <c r="C26" s="5">
        <v>0</v>
      </c>
      <c r="D26" s="5">
        <v>0</v>
      </c>
      <c r="E26" s="5">
        <f t="shared" si="1"/>
        <v>0</v>
      </c>
    </row>
    <row r="27" spans="1:5">
      <c r="A27" s="9">
        <v>5180</v>
      </c>
      <c r="B27" s="10" t="s">
        <v>29</v>
      </c>
      <c r="C27" s="5">
        <v>0</v>
      </c>
      <c r="D27" s="5">
        <v>0</v>
      </c>
      <c r="E27" s="5">
        <f t="shared" si="1"/>
        <v>0</v>
      </c>
    </row>
    <row r="28" spans="1:5">
      <c r="A28" s="4">
        <v>5330</v>
      </c>
      <c r="B28" s="4" t="s">
        <v>30</v>
      </c>
      <c r="C28" s="5">
        <v>0</v>
      </c>
      <c r="D28" s="5">
        <v>0</v>
      </c>
      <c r="E28" s="5">
        <f t="shared" si="1"/>
        <v>0</v>
      </c>
    </row>
    <row r="29" spans="1:5">
      <c r="A29" s="9">
        <v>5400</v>
      </c>
      <c r="B29" s="10" t="s">
        <v>31</v>
      </c>
      <c r="C29" s="5">
        <v>0</v>
      </c>
      <c r="D29" s="5">
        <v>0</v>
      </c>
      <c r="E29" s="5">
        <f t="shared" si="1"/>
        <v>0</v>
      </c>
    </row>
    <row r="30" spans="1:5">
      <c r="A30" s="4">
        <v>5990</v>
      </c>
      <c r="B30" s="4" t="s">
        <v>32</v>
      </c>
      <c r="C30" s="5">
        <v>0</v>
      </c>
      <c r="D30" s="5">
        <v>0</v>
      </c>
      <c r="E30" s="5">
        <f t="shared" si="1"/>
        <v>0</v>
      </c>
    </row>
    <row r="31" spans="1:5">
      <c r="A31" s="4">
        <v>6310</v>
      </c>
      <c r="B31" s="4" t="s">
        <v>33</v>
      </c>
      <c r="C31" s="5">
        <v>0</v>
      </c>
      <c r="D31" s="5">
        <v>0</v>
      </c>
      <c r="E31" s="5">
        <f t="shared" si="1"/>
        <v>0</v>
      </c>
    </row>
    <row r="32" spans="1:5">
      <c r="A32" s="4">
        <v>6549</v>
      </c>
      <c r="B32" s="4" t="s">
        <v>65</v>
      </c>
      <c r="C32" s="5">
        <v>4000</v>
      </c>
      <c r="D32" s="5">
        <v>0</v>
      </c>
      <c r="E32" s="5">
        <f t="shared" si="1"/>
        <v>4000</v>
      </c>
    </row>
    <row r="33" spans="1:5">
      <c r="A33" s="4">
        <v>6551</v>
      </c>
      <c r="B33" s="4" t="s">
        <v>35</v>
      </c>
      <c r="C33" s="5">
        <v>4500</v>
      </c>
      <c r="D33" s="5">
        <f>6500+500</f>
        <v>7000</v>
      </c>
      <c r="E33" s="5">
        <f t="shared" si="1"/>
        <v>-2500</v>
      </c>
    </row>
    <row r="34" spans="1:5">
      <c r="A34" s="4">
        <v>6553</v>
      </c>
      <c r="B34" s="4" t="s">
        <v>36</v>
      </c>
      <c r="C34" s="5">
        <v>0</v>
      </c>
      <c r="D34" s="5">
        <v>0</v>
      </c>
      <c r="E34" s="5">
        <f t="shared" si="1"/>
        <v>0</v>
      </c>
    </row>
    <row r="35" spans="1:5">
      <c r="A35" s="4">
        <v>6600</v>
      </c>
      <c r="B35" s="4" t="s">
        <v>37</v>
      </c>
      <c r="C35" s="5">
        <v>0</v>
      </c>
      <c r="D35" s="5">
        <v>0</v>
      </c>
      <c r="E35" s="5">
        <f t="shared" si="1"/>
        <v>0</v>
      </c>
    </row>
    <row r="36" spans="1:5">
      <c r="A36" s="4">
        <v>6620</v>
      </c>
      <c r="B36" s="4" t="s">
        <v>38</v>
      </c>
      <c r="C36" s="5">
        <v>0</v>
      </c>
      <c r="D36" s="5">
        <v>0</v>
      </c>
      <c r="E36" s="5">
        <f t="shared" si="1"/>
        <v>0</v>
      </c>
    </row>
    <row r="37" spans="1:5">
      <c r="A37" s="4">
        <v>6652</v>
      </c>
      <c r="B37" s="4" t="s">
        <v>39</v>
      </c>
      <c r="C37" s="5">
        <v>0</v>
      </c>
      <c r="D37" s="5">
        <v>0</v>
      </c>
      <c r="E37" s="5">
        <f t="shared" si="1"/>
        <v>0</v>
      </c>
    </row>
    <row r="38" spans="1:5">
      <c r="A38" s="4">
        <v>6700</v>
      </c>
      <c r="B38" s="4" t="s">
        <v>40</v>
      </c>
      <c r="C38" s="5">
        <v>0</v>
      </c>
      <c r="D38" s="5">
        <v>0</v>
      </c>
      <c r="E38" s="5">
        <f t="shared" si="1"/>
        <v>0</v>
      </c>
    </row>
    <row r="39" spans="1:5">
      <c r="A39" s="4">
        <v>6710</v>
      </c>
      <c r="B39" s="4" t="s">
        <v>41</v>
      </c>
      <c r="C39" s="5">
        <v>5000</v>
      </c>
      <c r="D39" s="5">
        <v>0</v>
      </c>
      <c r="E39" s="5">
        <f t="shared" si="1"/>
        <v>5000</v>
      </c>
    </row>
    <row r="40" spans="1:5">
      <c r="A40" s="4">
        <v>6800</v>
      </c>
      <c r="B40" s="4" t="s">
        <v>42</v>
      </c>
      <c r="C40" s="5">
        <v>0</v>
      </c>
      <c r="D40" s="5">
        <v>881</v>
      </c>
      <c r="E40" s="5">
        <f t="shared" si="1"/>
        <v>-881</v>
      </c>
    </row>
    <row r="41" spans="1:5">
      <c r="A41" s="4">
        <v>6801</v>
      </c>
      <c r="B41" s="4" t="s">
        <v>43</v>
      </c>
      <c r="C41" s="5">
        <v>0</v>
      </c>
      <c r="D41" s="5">
        <v>0</v>
      </c>
      <c r="E41" s="5">
        <f t="shared" si="1"/>
        <v>0</v>
      </c>
    </row>
    <row r="42" spans="1:5">
      <c r="A42" s="4">
        <v>6860</v>
      </c>
      <c r="B42" s="4" t="s">
        <v>44</v>
      </c>
      <c r="C42" s="5">
        <v>5000</v>
      </c>
      <c r="D42" s="5">
        <v>4285.3</v>
      </c>
      <c r="E42" s="5">
        <f t="shared" si="1"/>
        <v>714.69999999999982</v>
      </c>
    </row>
    <row r="43" spans="1:5">
      <c r="A43" s="4">
        <v>6861</v>
      </c>
      <c r="B43" s="4" t="s">
        <v>45</v>
      </c>
      <c r="C43" s="5">
        <v>0</v>
      </c>
      <c r="D43" s="5">
        <v>0</v>
      </c>
      <c r="E43" s="5">
        <f t="shared" si="1"/>
        <v>0</v>
      </c>
    </row>
    <row r="44" spans="1:5">
      <c r="A44" s="4">
        <v>6862</v>
      </c>
      <c r="B44" s="4" t="s">
        <v>46</v>
      </c>
      <c r="C44" s="5">
        <v>6000</v>
      </c>
      <c r="D44" s="5">
        <v>3089.27</v>
      </c>
      <c r="E44" s="5">
        <f t="shared" si="1"/>
        <v>2910.73</v>
      </c>
    </row>
    <row r="45" spans="1:5">
      <c r="A45" s="4">
        <v>6901</v>
      </c>
      <c r="B45" s="4" t="s">
        <v>47</v>
      </c>
      <c r="C45" s="5">
        <v>0</v>
      </c>
      <c r="D45" s="5">
        <v>0</v>
      </c>
      <c r="E45" s="5">
        <f t="shared" si="1"/>
        <v>0</v>
      </c>
    </row>
    <row r="46" spans="1:5">
      <c r="A46" s="4">
        <v>6902</v>
      </c>
      <c r="B46" s="4" t="s">
        <v>48</v>
      </c>
      <c r="C46" s="5">
        <v>250</v>
      </c>
      <c r="D46" s="5">
        <v>786.25</v>
      </c>
      <c r="E46" s="5">
        <f t="shared" si="1"/>
        <v>-536.25</v>
      </c>
    </row>
    <row r="47" spans="1:5">
      <c r="A47" s="4">
        <v>7320</v>
      </c>
      <c r="B47" s="4" t="s">
        <v>49</v>
      </c>
      <c r="C47" s="5">
        <v>0</v>
      </c>
      <c r="D47" s="5">
        <v>0</v>
      </c>
      <c r="E47" s="5">
        <f t="shared" si="1"/>
        <v>0</v>
      </c>
    </row>
    <row r="48" spans="1:5">
      <c r="A48" s="4">
        <v>7420</v>
      </c>
      <c r="B48" s="4" t="s">
        <v>66</v>
      </c>
      <c r="C48" s="5">
        <v>30000</v>
      </c>
      <c r="D48" s="5">
        <v>30000</v>
      </c>
      <c r="E48" s="5">
        <f t="shared" si="1"/>
        <v>0</v>
      </c>
    </row>
    <row r="49" spans="1:5">
      <c r="A49" s="4">
        <v>7500</v>
      </c>
      <c r="B49" s="4" t="s">
        <v>51</v>
      </c>
      <c r="C49" s="5">
        <v>0</v>
      </c>
      <c r="D49" s="5">
        <v>0</v>
      </c>
      <c r="E49" s="5">
        <f t="shared" si="1"/>
        <v>0</v>
      </c>
    </row>
    <row r="50" spans="1:5">
      <c r="A50" s="4">
        <v>7720</v>
      </c>
      <c r="B50" s="4" t="s">
        <v>52</v>
      </c>
      <c r="C50" s="5">
        <v>0</v>
      </c>
      <c r="D50" s="5">
        <f>1311.5+463.51</f>
        <v>1775.01</v>
      </c>
      <c r="E50" s="5">
        <f t="shared" si="1"/>
        <v>-1775.01</v>
      </c>
    </row>
    <row r="51" spans="1:5">
      <c r="A51" s="4">
        <v>7770</v>
      </c>
      <c r="B51" s="4" t="s">
        <v>53</v>
      </c>
      <c r="C51" s="5">
        <v>2500</v>
      </c>
      <c r="D51" s="5">
        <v>3656.57</v>
      </c>
      <c r="E51" s="5">
        <f t="shared" si="1"/>
        <v>-1156.5700000000002</v>
      </c>
    </row>
    <row r="52" spans="1:5">
      <c r="A52" s="4">
        <v>7771</v>
      </c>
      <c r="B52" s="4" t="s">
        <v>54</v>
      </c>
      <c r="C52" s="5">
        <v>0</v>
      </c>
      <c r="D52" s="5">
        <v>0</v>
      </c>
      <c r="E52" s="5">
        <f t="shared" si="1"/>
        <v>0</v>
      </c>
    </row>
    <row r="53" spans="1:5">
      <c r="A53" s="4">
        <v>7790</v>
      </c>
      <c r="B53" s="4" t="s">
        <v>55</v>
      </c>
      <c r="C53" s="5">
        <v>1300</v>
      </c>
      <c r="D53" s="5">
        <v>19.940000000000001</v>
      </c>
      <c r="E53" s="5">
        <f t="shared" si="1"/>
        <v>1280.06</v>
      </c>
    </row>
    <row r="54" spans="1:5">
      <c r="A54" s="4">
        <v>7793</v>
      </c>
      <c r="B54" s="4" t="s">
        <v>56</v>
      </c>
      <c r="C54" s="5">
        <v>0</v>
      </c>
      <c r="D54" s="5">
        <v>0</v>
      </c>
      <c r="E54" s="5">
        <f t="shared" si="1"/>
        <v>0</v>
      </c>
    </row>
    <row r="55" spans="1:5">
      <c r="A55" s="4">
        <v>8050</v>
      </c>
      <c r="B55" s="4" t="s">
        <v>57</v>
      </c>
      <c r="C55" s="5">
        <v>-100</v>
      </c>
      <c r="D55" s="5">
        <v>-152</v>
      </c>
      <c r="E55" s="5">
        <f t="shared" si="1"/>
        <v>52</v>
      </c>
    </row>
    <row r="56" spans="1:5">
      <c r="A56" s="4">
        <v>8150</v>
      </c>
      <c r="B56" s="4" t="s">
        <v>58</v>
      </c>
      <c r="C56" s="5">
        <v>0</v>
      </c>
      <c r="D56" s="5">
        <v>0</v>
      </c>
      <c r="E56" s="5">
        <f t="shared" si="1"/>
        <v>0</v>
      </c>
    </row>
    <row r="57" spans="1:5">
      <c r="A57" s="4">
        <v>8960</v>
      </c>
      <c r="B57" s="4" t="s">
        <v>59</v>
      </c>
      <c r="C57" s="5">
        <v>0</v>
      </c>
      <c r="D57" s="5">
        <v>0</v>
      </c>
      <c r="E57" s="5">
        <f t="shared" si="1"/>
        <v>0</v>
      </c>
    </row>
    <row r="58" spans="1:5">
      <c r="A58" s="4">
        <v>8990</v>
      </c>
      <c r="B58" s="4" t="s">
        <v>60</v>
      </c>
      <c r="C58" s="5">
        <v>0</v>
      </c>
      <c r="D58" s="5">
        <v>0</v>
      </c>
      <c r="E58" s="5">
        <f t="shared" si="1"/>
        <v>0</v>
      </c>
    </row>
    <row r="59" spans="1:5">
      <c r="A59" s="2" t="s">
        <v>61</v>
      </c>
      <c r="B59" s="2"/>
      <c r="C59" s="7">
        <f>SUM(C18:C58)</f>
        <v>111394</v>
      </c>
      <c r="D59" s="7">
        <f>SUM(D18:D58)</f>
        <v>156260.34000000003</v>
      </c>
      <c r="E59" s="5">
        <f t="shared" si="1"/>
        <v>-44866.340000000026</v>
      </c>
    </row>
    <row r="60" spans="1:5">
      <c r="A60" s="8"/>
      <c r="B60" s="8"/>
      <c r="C60" s="8"/>
      <c r="D60" s="8"/>
      <c r="E60" s="8"/>
    </row>
    <row r="61" spans="1:5">
      <c r="A61" s="2" t="s">
        <v>62</v>
      </c>
      <c r="B61" s="2"/>
      <c r="C61" s="7">
        <f>C15-C59</f>
        <v>48606</v>
      </c>
      <c r="D61" s="7">
        <f>D15-D59</f>
        <v>104714.24999999997</v>
      </c>
      <c r="E61" s="7">
        <f>D61-C61</f>
        <v>56108.249999999971</v>
      </c>
    </row>
    <row r="63" spans="1:5">
      <c r="D63" s="11"/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B35" zoomScale="125" zoomScaleNormal="125" zoomScalePageLayoutView="125" workbookViewId="0">
      <selection activeCell="F35" sqref="F1:F1048576"/>
    </sheetView>
  </sheetViews>
  <sheetFormatPr baseColWidth="10" defaultRowHeight="15" x14ac:dyDescent="0"/>
  <cols>
    <col min="2" max="2" width="46" bestFit="1" customWidth="1"/>
    <col min="3" max="3" width="12.6640625" bestFit="1" customWidth="1"/>
    <col min="4" max="4" width="13.6640625" bestFit="1" customWidth="1"/>
    <col min="5" max="5" width="10.33203125" bestFit="1" customWidth="1"/>
  </cols>
  <sheetData>
    <row r="1" spans="1:9">
      <c r="A1" s="1" t="s">
        <v>0</v>
      </c>
      <c r="B1" s="1"/>
      <c r="C1" s="1"/>
      <c r="D1" s="1"/>
      <c r="E1" s="1"/>
    </row>
    <row r="2" spans="1:9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14"/>
      <c r="G2" s="14"/>
      <c r="H2" s="14"/>
      <c r="I2" s="14"/>
    </row>
    <row r="3" spans="1:9">
      <c r="A3" s="4">
        <v>3000</v>
      </c>
      <c r="B3" s="4" t="s">
        <v>6</v>
      </c>
      <c r="C3" s="5">
        <v>0</v>
      </c>
      <c r="D3" s="5">
        <v>0</v>
      </c>
      <c r="E3" s="5">
        <f>D3-C3</f>
        <v>0</v>
      </c>
    </row>
    <row r="4" spans="1:9">
      <c r="A4" s="4">
        <v>3001</v>
      </c>
      <c r="B4" s="4" t="s">
        <v>7</v>
      </c>
      <c r="C4" s="5">
        <v>0</v>
      </c>
      <c r="D4" s="5">
        <v>0</v>
      </c>
      <c r="E4" s="5">
        <f t="shared" ref="E4:E15" si="0">D4-C4</f>
        <v>0</v>
      </c>
    </row>
    <row r="5" spans="1:9">
      <c r="A5" s="4">
        <v>3100</v>
      </c>
      <c r="B5" s="4" t="s">
        <v>8</v>
      </c>
      <c r="C5" s="5">
        <v>0</v>
      </c>
      <c r="D5" s="5">
        <v>0</v>
      </c>
      <c r="E5" s="5">
        <f t="shared" si="0"/>
        <v>0</v>
      </c>
    </row>
    <row r="6" spans="1:9">
      <c r="A6" s="4">
        <v>3110</v>
      </c>
      <c r="B6" s="4" t="s">
        <v>9</v>
      </c>
      <c r="C6" s="5">
        <v>0</v>
      </c>
      <c r="D6" s="5">
        <v>0</v>
      </c>
      <c r="E6" s="5">
        <f t="shared" si="0"/>
        <v>0</v>
      </c>
    </row>
    <row r="7" spans="1:9">
      <c r="A7" s="4">
        <v>3120</v>
      </c>
      <c r="B7" s="4" t="s">
        <v>10</v>
      </c>
      <c r="C7" s="5">
        <v>0</v>
      </c>
      <c r="D7" s="5">
        <v>0</v>
      </c>
      <c r="E7" s="5">
        <f t="shared" si="0"/>
        <v>0</v>
      </c>
    </row>
    <row r="8" spans="1:9">
      <c r="A8" s="4">
        <v>3400</v>
      </c>
      <c r="B8" s="4" t="s">
        <v>11</v>
      </c>
      <c r="C8" s="5">
        <v>52750</v>
      </c>
      <c r="D8" s="5">
        <v>50738.559999999998</v>
      </c>
      <c r="E8" s="5">
        <f t="shared" si="0"/>
        <v>-2011.4400000000023</v>
      </c>
    </row>
    <row r="9" spans="1:9">
      <c r="A9" s="4">
        <v>3700</v>
      </c>
      <c r="B9" s="4" t="s">
        <v>12</v>
      </c>
      <c r="C9" s="5">
        <v>160000</v>
      </c>
      <c r="D9" s="5">
        <v>52700</v>
      </c>
      <c r="E9" s="5">
        <f t="shared" si="0"/>
        <v>-107300</v>
      </c>
    </row>
    <row r="10" spans="1:9">
      <c r="A10" s="4">
        <v>3940</v>
      </c>
      <c r="B10" s="4" t="s">
        <v>13</v>
      </c>
      <c r="C10" s="5">
        <v>0</v>
      </c>
      <c r="D10" s="5">
        <v>0</v>
      </c>
      <c r="E10" s="5">
        <f t="shared" si="0"/>
        <v>0</v>
      </c>
    </row>
    <row r="11" spans="1:9">
      <c r="A11" s="4">
        <v>3960</v>
      </c>
      <c r="B11" s="4" t="s">
        <v>14</v>
      </c>
      <c r="C11" s="5">
        <v>0</v>
      </c>
      <c r="D11" s="5">
        <v>0</v>
      </c>
      <c r="E11" s="5">
        <f t="shared" si="0"/>
        <v>0</v>
      </c>
    </row>
    <row r="12" spans="1:9">
      <c r="A12" s="4">
        <v>3970</v>
      </c>
      <c r="B12" s="4" t="s">
        <v>15</v>
      </c>
      <c r="C12" s="5">
        <v>0</v>
      </c>
      <c r="D12" s="5">
        <v>0</v>
      </c>
      <c r="E12" s="5">
        <f t="shared" si="0"/>
        <v>0</v>
      </c>
    </row>
    <row r="13" spans="1:9">
      <c r="A13" s="4">
        <v>3971</v>
      </c>
      <c r="B13" s="4" t="s">
        <v>16</v>
      </c>
      <c r="C13" s="5">
        <v>0</v>
      </c>
      <c r="D13" s="5">
        <v>0</v>
      </c>
      <c r="E13" s="5">
        <f t="shared" si="0"/>
        <v>0</v>
      </c>
    </row>
    <row r="14" spans="1:9">
      <c r="A14" s="4">
        <v>3999</v>
      </c>
      <c r="B14" s="4" t="s">
        <v>17</v>
      </c>
      <c r="C14" s="5">
        <v>0</v>
      </c>
      <c r="D14" s="5">
        <v>0</v>
      </c>
      <c r="E14" s="5">
        <f t="shared" si="0"/>
        <v>0</v>
      </c>
    </row>
    <row r="15" spans="1:9">
      <c r="A15" s="2" t="s">
        <v>18</v>
      </c>
      <c r="B15" s="2"/>
      <c r="C15" s="7">
        <f>SUM(C3:C14)</f>
        <v>212750</v>
      </c>
      <c r="D15" s="7">
        <f>SUM(D3:D14)</f>
        <v>103438.56</v>
      </c>
      <c r="E15" s="7">
        <f t="shared" si="0"/>
        <v>-109311.44</v>
      </c>
    </row>
    <row r="16" spans="1:9">
      <c r="A16" s="8"/>
      <c r="B16" s="8"/>
      <c r="C16" s="8"/>
      <c r="D16" s="8"/>
      <c r="E16" s="8"/>
    </row>
    <row r="17" spans="1:5">
      <c r="A17" s="2" t="s">
        <v>19</v>
      </c>
      <c r="B17" s="2"/>
      <c r="C17" s="3" t="s">
        <v>3</v>
      </c>
      <c r="D17" s="3" t="s">
        <v>4</v>
      </c>
      <c r="E17" s="3" t="s">
        <v>5</v>
      </c>
    </row>
    <row r="18" spans="1:5">
      <c r="A18" s="4">
        <v>4220</v>
      </c>
      <c r="B18" s="4" t="s">
        <v>20</v>
      </c>
      <c r="C18" s="5">
        <v>20000</v>
      </c>
      <c r="D18" s="5">
        <v>0</v>
      </c>
      <c r="E18" s="5">
        <f>C18-D18</f>
        <v>20000</v>
      </c>
    </row>
    <row r="19" spans="1:5">
      <c r="A19" s="4">
        <v>4300</v>
      </c>
      <c r="B19" s="4" t="s">
        <v>21</v>
      </c>
      <c r="C19" s="5">
        <v>0</v>
      </c>
      <c r="D19" s="5">
        <v>0</v>
      </c>
      <c r="E19" s="5">
        <f t="shared" ref="E19:E60" si="1">C19-D19</f>
        <v>0</v>
      </c>
    </row>
    <row r="20" spans="1:5">
      <c r="A20" s="4">
        <v>4400</v>
      </c>
      <c r="B20" s="4" t="s">
        <v>22</v>
      </c>
      <c r="C20" s="5">
        <v>0</v>
      </c>
      <c r="D20" s="5">
        <v>0</v>
      </c>
      <c r="E20" s="5">
        <f t="shared" si="1"/>
        <v>0</v>
      </c>
    </row>
    <row r="21" spans="1:5">
      <c r="A21" s="4">
        <v>4610</v>
      </c>
      <c r="B21" s="4" t="s">
        <v>23</v>
      </c>
      <c r="C21" s="5">
        <v>0</v>
      </c>
      <c r="D21" s="5">
        <v>0</v>
      </c>
      <c r="E21" s="5">
        <f t="shared" si="1"/>
        <v>0</v>
      </c>
    </row>
    <row r="22" spans="1:5">
      <c r="A22" s="4">
        <v>4620</v>
      </c>
      <c r="B22" s="4" t="s">
        <v>24</v>
      </c>
      <c r="C22" s="5">
        <v>0</v>
      </c>
      <c r="D22" s="5">
        <v>0</v>
      </c>
      <c r="E22" s="5">
        <f t="shared" si="1"/>
        <v>0</v>
      </c>
    </row>
    <row r="23" spans="1:5">
      <c r="A23" s="4">
        <v>4625</v>
      </c>
      <c r="B23" s="4" t="s">
        <v>25</v>
      </c>
      <c r="C23" s="5">
        <v>0</v>
      </c>
      <c r="D23" s="5">
        <v>0</v>
      </c>
      <c r="E23" s="5">
        <f t="shared" si="1"/>
        <v>0</v>
      </c>
    </row>
    <row r="24" spans="1:5">
      <c r="A24" s="4">
        <v>4640</v>
      </c>
      <c r="B24" s="4" t="s">
        <v>26</v>
      </c>
      <c r="C24" s="5">
        <v>0</v>
      </c>
      <c r="D24" s="5">
        <v>0</v>
      </c>
      <c r="E24" s="5">
        <f t="shared" si="1"/>
        <v>0</v>
      </c>
    </row>
    <row r="25" spans="1:5">
      <c r="A25" s="4">
        <v>5000</v>
      </c>
      <c r="B25" s="4" t="s">
        <v>27</v>
      </c>
      <c r="C25" s="5">
        <v>77000</v>
      </c>
      <c r="D25" s="5">
        <v>70584</v>
      </c>
      <c r="E25" s="5">
        <f t="shared" si="1"/>
        <v>6416</v>
      </c>
    </row>
    <row r="26" spans="1:5">
      <c r="A26" s="4">
        <v>5010</v>
      </c>
      <c r="B26" s="4" t="s">
        <v>28</v>
      </c>
      <c r="C26" s="5">
        <v>40800</v>
      </c>
      <c r="D26" s="5">
        <v>9647.75</v>
      </c>
      <c r="E26" s="5">
        <f t="shared" si="1"/>
        <v>31152.25</v>
      </c>
    </row>
    <row r="27" spans="1:5">
      <c r="A27" s="9">
        <v>5180</v>
      </c>
      <c r="B27" s="10" t="s">
        <v>29</v>
      </c>
      <c r="C27" s="5">
        <v>9240</v>
      </c>
      <c r="D27" s="5">
        <v>7199.53</v>
      </c>
      <c r="E27" s="5">
        <f t="shared" si="1"/>
        <v>2040.4700000000003</v>
      </c>
    </row>
    <row r="28" spans="1:5">
      <c r="A28" s="4">
        <v>5330</v>
      </c>
      <c r="B28" s="4" t="s">
        <v>30</v>
      </c>
      <c r="C28" s="5">
        <v>0</v>
      </c>
      <c r="D28" s="5">
        <v>0</v>
      </c>
      <c r="E28" s="5">
        <f t="shared" si="1"/>
        <v>0</v>
      </c>
    </row>
    <row r="29" spans="1:5">
      <c r="A29" s="9">
        <v>5400</v>
      </c>
      <c r="B29" s="10" t="s">
        <v>31</v>
      </c>
      <c r="C29" s="5">
        <v>16610</v>
      </c>
      <c r="D29" s="5">
        <f>1015.15+11312.7</f>
        <v>12327.85</v>
      </c>
      <c r="E29" s="5">
        <f t="shared" si="1"/>
        <v>4282.1499999999996</v>
      </c>
    </row>
    <row r="30" spans="1:5">
      <c r="A30" s="4">
        <v>5990</v>
      </c>
      <c r="B30" s="4" t="s">
        <v>32</v>
      </c>
      <c r="C30" s="5">
        <v>0</v>
      </c>
      <c r="D30" s="5">
        <v>0</v>
      </c>
      <c r="E30" s="5">
        <f t="shared" si="1"/>
        <v>0</v>
      </c>
    </row>
    <row r="31" spans="1:5">
      <c r="A31" s="4">
        <v>6310</v>
      </c>
      <c r="B31" s="4" t="s">
        <v>33</v>
      </c>
      <c r="C31" s="5">
        <v>0</v>
      </c>
      <c r="D31" s="5">
        <v>0</v>
      </c>
      <c r="E31" s="5">
        <f t="shared" si="1"/>
        <v>0</v>
      </c>
    </row>
    <row r="32" spans="1:5">
      <c r="A32" s="4">
        <v>6549</v>
      </c>
      <c r="B32" s="4" t="s">
        <v>34</v>
      </c>
      <c r="C32" s="5">
        <v>0</v>
      </c>
      <c r="D32" s="5">
        <v>0</v>
      </c>
      <c r="E32" s="5">
        <f t="shared" si="1"/>
        <v>0</v>
      </c>
    </row>
    <row r="33" spans="1:5">
      <c r="A33" s="4">
        <v>6551</v>
      </c>
      <c r="B33" s="4" t="s">
        <v>35</v>
      </c>
      <c r="C33" s="5">
        <v>0</v>
      </c>
      <c r="D33" s="5">
        <v>0</v>
      </c>
      <c r="E33" s="5">
        <f t="shared" si="1"/>
        <v>0</v>
      </c>
    </row>
    <row r="34" spans="1:5">
      <c r="A34" s="4">
        <v>6553</v>
      </c>
      <c r="B34" s="4" t="s">
        <v>36</v>
      </c>
      <c r="C34" s="5">
        <v>0</v>
      </c>
      <c r="D34" s="5">
        <v>0</v>
      </c>
      <c r="E34" s="5">
        <f t="shared" si="1"/>
        <v>0</v>
      </c>
    </row>
    <row r="35" spans="1:5">
      <c r="A35" s="4">
        <v>6600</v>
      </c>
      <c r="B35" s="4" t="s">
        <v>37</v>
      </c>
      <c r="C35" s="5">
        <v>0</v>
      </c>
      <c r="D35" s="5">
        <v>0</v>
      </c>
      <c r="E35" s="5">
        <f t="shared" si="1"/>
        <v>0</v>
      </c>
    </row>
    <row r="36" spans="1:5">
      <c r="A36" s="4">
        <v>6620</v>
      </c>
      <c r="B36" s="4" t="s">
        <v>38</v>
      </c>
      <c r="C36" s="5">
        <v>0</v>
      </c>
      <c r="D36" s="5">
        <v>0</v>
      </c>
      <c r="E36" s="5">
        <f t="shared" si="1"/>
        <v>0</v>
      </c>
    </row>
    <row r="37" spans="1:5">
      <c r="A37" s="4">
        <v>6652</v>
      </c>
      <c r="B37" s="4" t="s">
        <v>39</v>
      </c>
      <c r="C37" s="5">
        <v>0</v>
      </c>
      <c r="D37" s="5">
        <v>0</v>
      </c>
      <c r="E37" s="5">
        <f t="shared" si="1"/>
        <v>0</v>
      </c>
    </row>
    <row r="38" spans="1:5">
      <c r="A38" s="4">
        <v>6700</v>
      </c>
      <c r="B38" s="4" t="s">
        <v>40</v>
      </c>
      <c r="C38" s="5">
        <v>0</v>
      </c>
      <c r="D38" s="5">
        <v>0</v>
      </c>
      <c r="E38" s="5">
        <f t="shared" si="1"/>
        <v>0</v>
      </c>
    </row>
    <row r="39" spans="1:5">
      <c r="A39" s="4">
        <v>6710</v>
      </c>
      <c r="B39" s="4" t="s">
        <v>41</v>
      </c>
      <c r="C39" s="5">
        <v>0</v>
      </c>
      <c r="D39" s="5">
        <v>0</v>
      </c>
      <c r="E39" s="5">
        <f t="shared" si="1"/>
        <v>0</v>
      </c>
    </row>
    <row r="40" spans="1:5">
      <c r="A40" s="4">
        <v>6800</v>
      </c>
      <c r="B40" s="4" t="s">
        <v>42</v>
      </c>
      <c r="C40" s="5">
        <v>0</v>
      </c>
      <c r="D40" s="5">
        <v>0</v>
      </c>
      <c r="E40" s="5">
        <f t="shared" si="1"/>
        <v>0</v>
      </c>
    </row>
    <row r="41" spans="1:5">
      <c r="A41" s="4">
        <v>6801</v>
      </c>
      <c r="B41" s="4" t="s">
        <v>43</v>
      </c>
      <c r="C41" s="5">
        <v>0</v>
      </c>
      <c r="D41" s="5">
        <v>0</v>
      </c>
      <c r="E41" s="5">
        <f t="shared" si="1"/>
        <v>0</v>
      </c>
    </row>
    <row r="42" spans="1:5">
      <c r="A42" s="4">
        <v>6860</v>
      </c>
      <c r="B42" s="4" t="s">
        <v>44</v>
      </c>
      <c r="C42" s="5">
        <v>0</v>
      </c>
      <c r="D42" s="5">
        <v>0</v>
      </c>
      <c r="E42" s="5">
        <f t="shared" si="1"/>
        <v>0</v>
      </c>
    </row>
    <row r="43" spans="1:5">
      <c r="A43" s="4">
        <v>6861</v>
      </c>
      <c r="B43" s="4" t="s">
        <v>45</v>
      </c>
      <c r="C43" s="5">
        <v>0</v>
      </c>
      <c r="D43" s="5">
        <v>0</v>
      </c>
      <c r="E43" s="5">
        <f t="shared" si="1"/>
        <v>0</v>
      </c>
    </row>
    <row r="44" spans="1:5">
      <c r="A44" s="4">
        <v>6862</v>
      </c>
      <c r="B44" s="4" t="s">
        <v>46</v>
      </c>
      <c r="C44" s="5">
        <v>0</v>
      </c>
      <c r="D44" s="5">
        <v>240</v>
      </c>
      <c r="E44" s="5">
        <f t="shared" si="1"/>
        <v>-240</v>
      </c>
    </row>
    <row r="45" spans="1:5">
      <c r="A45" s="4">
        <v>6901</v>
      </c>
      <c r="B45" s="4" t="s">
        <v>47</v>
      </c>
      <c r="C45" s="5">
        <v>0</v>
      </c>
      <c r="D45" s="5">
        <v>0</v>
      </c>
      <c r="E45" s="5">
        <f t="shared" si="1"/>
        <v>0</v>
      </c>
    </row>
    <row r="46" spans="1:5">
      <c r="A46" s="4">
        <v>6902</v>
      </c>
      <c r="B46" s="4" t="s">
        <v>48</v>
      </c>
      <c r="C46" s="5">
        <v>0</v>
      </c>
      <c r="D46" s="5">
        <v>0</v>
      </c>
      <c r="E46" s="5">
        <f t="shared" si="1"/>
        <v>0</v>
      </c>
    </row>
    <row r="47" spans="1:5">
      <c r="A47" s="4">
        <v>7320</v>
      </c>
      <c r="B47" s="4" t="s">
        <v>49</v>
      </c>
      <c r="C47" s="5">
        <v>20000</v>
      </c>
      <c r="D47" s="5">
        <v>0</v>
      </c>
      <c r="E47" s="5">
        <f t="shared" si="1"/>
        <v>20000</v>
      </c>
    </row>
    <row r="48" spans="1:5">
      <c r="A48" s="4">
        <v>7420</v>
      </c>
      <c r="B48" s="4" t="s">
        <v>50</v>
      </c>
      <c r="C48" s="5">
        <v>0</v>
      </c>
      <c r="D48" s="5">
        <v>0</v>
      </c>
      <c r="E48" s="5">
        <f t="shared" si="1"/>
        <v>0</v>
      </c>
    </row>
    <row r="49" spans="1:5">
      <c r="A49" s="4">
        <v>7500</v>
      </c>
      <c r="B49" s="4" t="s">
        <v>51</v>
      </c>
      <c r="C49" s="5">
        <v>0</v>
      </c>
      <c r="D49" s="5">
        <v>0</v>
      </c>
      <c r="E49" s="5">
        <f t="shared" si="1"/>
        <v>0</v>
      </c>
    </row>
    <row r="50" spans="1:5">
      <c r="A50" s="4">
        <v>7720</v>
      </c>
      <c r="B50" s="4" t="s">
        <v>52</v>
      </c>
      <c r="C50" s="5">
        <v>0</v>
      </c>
      <c r="D50" s="5">
        <v>0</v>
      </c>
      <c r="E50" s="5">
        <f t="shared" si="1"/>
        <v>0</v>
      </c>
    </row>
    <row r="51" spans="1:5">
      <c r="A51" s="4">
        <v>7770</v>
      </c>
      <c r="B51" s="4" t="s">
        <v>53</v>
      </c>
      <c r="C51" s="5">
        <v>0</v>
      </c>
      <c r="D51" s="5">
        <v>59.35</v>
      </c>
      <c r="E51" s="5">
        <f t="shared" si="1"/>
        <v>-59.35</v>
      </c>
    </row>
    <row r="52" spans="1:5">
      <c r="A52" s="4">
        <v>7771</v>
      </c>
      <c r="B52" s="4" t="s">
        <v>54</v>
      </c>
      <c r="C52" s="5">
        <v>0</v>
      </c>
      <c r="D52" s="5">
        <v>0</v>
      </c>
      <c r="E52" s="5">
        <f t="shared" si="1"/>
        <v>0</v>
      </c>
    </row>
    <row r="53" spans="1:5">
      <c r="A53" s="4">
        <v>7790</v>
      </c>
      <c r="B53" s="4" t="s">
        <v>55</v>
      </c>
      <c r="C53" s="5">
        <v>0</v>
      </c>
      <c r="D53" s="5">
        <v>0</v>
      </c>
      <c r="E53" s="5">
        <f t="shared" si="1"/>
        <v>0</v>
      </c>
    </row>
    <row r="54" spans="1:5">
      <c r="A54" s="4">
        <v>7793</v>
      </c>
      <c r="B54" s="4" t="s">
        <v>56</v>
      </c>
      <c r="C54" s="5">
        <v>0</v>
      </c>
      <c r="D54" s="5">
        <v>0</v>
      </c>
      <c r="E54" s="5">
        <f t="shared" si="1"/>
        <v>0</v>
      </c>
    </row>
    <row r="55" spans="1:5">
      <c r="A55" s="4">
        <v>7830</v>
      </c>
      <c r="B55" s="4" t="s">
        <v>68</v>
      </c>
      <c r="C55" s="5">
        <v>0</v>
      </c>
      <c r="D55" s="5">
        <v>6650</v>
      </c>
      <c r="E55" s="5">
        <f t="shared" si="1"/>
        <v>-6650</v>
      </c>
    </row>
    <row r="56" spans="1:5">
      <c r="A56" s="4">
        <v>8050</v>
      </c>
      <c r="B56" s="4" t="s">
        <v>57</v>
      </c>
      <c r="C56" s="5">
        <v>0</v>
      </c>
      <c r="D56" s="5">
        <v>0</v>
      </c>
      <c r="E56" s="5">
        <f t="shared" si="1"/>
        <v>0</v>
      </c>
    </row>
    <row r="57" spans="1:5">
      <c r="A57" s="4">
        <v>8150</v>
      </c>
      <c r="B57" s="4" t="s">
        <v>58</v>
      </c>
      <c r="C57" s="5">
        <v>0</v>
      </c>
      <c r="D57" s="5">
        <v>0</v>
      </c>
      <c r="E57" s="5">
        <f t="shared" si="1"/>
        <v>0</v>
      </c>
    </row>
    <row r="58" spans="1:5">
      <c r="A58" s="4">
        <v>8960</v>
      </c>
      <c r="B58" s="4" t="s">
        <v>59</v>
      </c>
      <c r="C58" s="5">
        <v>0</v>
      </c>
      <c r="D58" s="5">
        <v>0</v>
      </c>
      <c r="E58" s="5">
        <f t="shared" si="1"/>
        <v>0</v>
      </c>
    </row>
    <row r="59" spans="1:5">
      <c r="A59" s="4">
        <v>8990</v>
      </c>
      <c r="B59" s="4" t="s">
        <v>60</v>
      </c>
      <c r="C59" s="5">
        <v>0</v>
      </c>
      <c r="D59" s="5">
        <v>0</v>
      </c>
      <c r="E59" s="5">
        <f t="shared" si="1"/>
        <v>0</v>
      </c>
    </row>
    <row r="60" spans="1:5">
      <c r="A60" s="2" t="s">
        <v>61</v>
      </c>
      <c r="B60" s="2"/>
      <c r="C60" s="7">
        <f>SUM(C18:C59)</f>
        <v>183650</v>
      </c>
      <c r="D60" s="7">
        <f>SUM(D18:D59)</f>
        <v>106708.48000000001</v>
      </c>
      <c r="E60" s="7">
        <f t="shared" si="1"/>
        <v>76941.51999999999</v>
      </c>
    </row>
    <row r="61" spans="1:5">
      <c r="A61" s="8"/>
      <c r="B61" s="8"/>
      <c r="C61" s="8"/>
      <c r="D61" s="8"/>
      <c r="E61" s="8"/>
    </row>
    <row r="62" spans="1:5">
      <c r="A62" s="2" t="s">
        <v>62</v>
      </c>
      <c r="B62" s="2"/>
      <c r="C62" s="7">
        <f>C15-C60</f>
        <v>29100</v>
      </c>
      <c r="D62" s="7">
        <f>D15-D60</f>
        <v>-3269.9200000000128</v>
      </c>
      <c r="E62" s="7">
        <f>D62-C62</f>
        <v>-32369.920000000013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40" zoomScale="125" zoomScaleNormal="125" zoomScalePageLayoutView="125" workbookViewId="0">
      <selection activeCell="D64" sqref="D64"/>
    </sheetView>
  </sheetViews>
  <sheetFormatPr baseColWidth="10" defaultRowHeight="15" x14ac:dyDescent="0"/>
  <cols>
    <col min="2" max="2" width="46" bestFit="1" customWidth="1"/>
    <col min="3" max="3" width="12.6640625" bestFit="1" customWidth="1"/>
    <col min="4" max="4" width="13.6640625" bestFit="1" customWidth="1"/>
    <col min="5" max="5" width="10.3320312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>
      <c r="A3" s="4">
        <v>3000</v>
      </c>
      <c r="B3" s="4" t="s">
        <v>6</v>
      </c>
      <c r="C3" s="5">
        <v>0</v>
      </c>
      <c r="D3" s="5">
        <v>0</v>
      </c>
      <c r="E3" s="5">
        <f>D3-C3</f>
        <v>0</v>
      </c>
    </row>
    <row r="4" spans="1:5">
      <c r="A4" s="4">
        <v>3001</v>
      </c>
      <c r="B4" s="4" t="s">
        <v>7</v>
      </c>
      <c r="C4" s="5">
        <v>0</v>
      </c>
      <c r="D4" s="5">
        <v>0</v>
      </c>
      <c r="E4" s="5">
        <f t="shared" ref="E4:E15" si="0">D4-C4</f>
        <v>0</v>
      </c>
    </row>
    <row r="5" spans="1:5">
      <c r="A5" s="4">
        <v>3100</v>
      </c>
      <c r="B5" s="4" t="s">
        <v>8</v>
      </c>
      <c r="C5" s="5">
        <v>0</v>
      </c>
      <c r="D5" s="5">
        <v>0</v>
      </c>
      <c r="E5" s="5">
        <f t="shared" si="0"/>
        <v>0</v>
      </c>
    </row>
    <row r="6" spans="1:5">
      <c r="A6" s="4">
        <v>3110</v>
      </c>
      <c r="B6" s="4" t="s">
        <v>9</v>
      </c>
      <c r="C6" s="5">
        <v>0</v>
      </c>
      <c r="D6" s="5">
        <v>0</v>
      </c>
      <c r="E6" s="5">
        <f t="shared" si="0"/>
        <v>0</v>
      </c>
    </row>
    <row r="7" spans="1:5">
      <c r="A7" s="4">
        <v>3120</v>
      </c>
      <c r="B7" s="4" t="s">
        <v>10</v>
      </c>
      <c r="C7" s="5">
        <v>0</v>
      </c>
      <c r="D7" s="5">
        <v>0</v>
      </c>
      <c r="E7" s="5">
        <f t="shared" si="0"/>
        <v>0</v>
      </c>
    </row>
    <row r="8" spans="1:5">
      <c r="A8" s="4">
        <v>3400</v>
      </c>
      <c r="B8" s="4" t="s">
        <v>11</v>
      </c>
      <c r="C8" s="5">
        <v>240000</v>
      </c>
      <c r="D8" s="5">
        <v>237210</v>
      </c>
      <c r="E8" s="5">
        <f t="shared" si="0"/>
        <v>-2790</v>
      </c>
    </row>
    <row r="9" spans="1:5">
      <c r="A9" s="4">
        <v>3700</v>
      </c>
      <c r="B9" s="4" t="s">
        <v>12</v>
      </c>
      <c r="C9" s="5">
        <v>10000</v>
      </c>
      <c r="D9" s="5">
        <v>9750</v>
      </c>
      <c r="E9" s="5">
        <f t="shared" si="0"/>
        <v>-250</v>
      </c>
    </row>
    <row r="10" spans="1:5">
      <c r="A10" s="4">
        <v>3940</v>
      </c>
      <c r="B10" s="4" t="s">
        <v>13</v>
      </c>
      <c r="C10" s="5">
        <v>0</v>
      </c>
      <c r="D10" s="5">
        <v>0</v>
      </c>
      <c r="E10" s="5">
        <f t="shared" si="0"/>
        <v>0</v>
      </c>
    </row>
    <row r="11" spans="1:5">
      <c r="A11" s="4">
        <v>3960</v>
      </c>
      <c r="B11" s="4" t="s">
        <v>14</v>
      </c>
      <c r="C11" s="5">
        <v>0</v>
      </c>
      <c r="D11" s="5">
        <v>0</v>
      </c>
      <c r="E11" s="5">
        <f t="shared" si="0"/>
        <v>0</v>
      </c>
    </row>
    <row r="12" spans="1:5">
      <c r="A12" s="4">
        <v>3970</v>
      </c>
      <c r="B12" s="4" t="s">
        <v>15</v>
      </c>
      <c r="C12" s="5">
        <v>0</v>
      </c>
      <c r="D12" s="5">
        <v>0</v>
      </c>
      <c r="E12" s="5">
        <f t="shared" si="0"/>
        <v>0</v>
      </c>
    </row>
    <row r="13" spans="1:5">
      <c r="A13" s="4">
        <v>3971</v>
      </c>
      <c r="B13" s="4" t="s">
        <v>16</v>
      </c>
      <c r="C13" s="5">
        <v>0</v>
      </c>
      <c r="D13" s="5">
        <v>0</v>
      </c>
      <c r="E13" s="5">
        <f t="shared" si="0"/>
        <v>0</v>
      </c>
    </row>
    <row r="14" spans="1:5">
      <c r="A14" s="4">
        <v>3999</v>
      </c>
      <c r="B14" s="4" t="s">
        <v>17</v>
      </c>
      <c r="C14" s="5">
        <v>0</v>
      </c>
      <c r="D14" s="5">
        <v>0</v>
      </c>
      <c r="E14" s="5">
        <f t="shared" si="0"/>
        <v>0</v>
      </c>
    </row>
    <row r="15" spans="1:5">
      <c r="A15" s="2" t="s">
        <v>18</v>
      </c>
      <c r="B15" s="2"/>
      <c r="C15" s="7">
        <f>SUM(C3:C14)</f>
        <v>250000</v>
      </c>
      <c r="D15" s="7">
        <f>SUM(D3:D14)</f>
        <v>246960</v>
      </c>
      <c r="E15" s="7">
        <f t="shared" si="0"/>
        <v>-3040</v>
      </c>
    </row>
    <row r="16" spans="1:5">
      <c r="A16" s="8"/>
      <c r="B16" s="8"/>
      <c r="C16" s="8"/>
      <c r="D16" s="8"/>
      <c r="E16" s="8"/>
    </row>
    <row r="17" spans="1:5">
      <c r="A17" s="2" t="s">
        <v>19</v>
      </c>
      <c r="B17" s="2"/>
      <c r="C17" s="3" t="s">
        <v>3</v>
      </c>
      <c r="D17" s="3" t="s">
        <v>4</v>
      </c>
      <c r="E17" s="3" t="s">
        <v>5</v>
      </c>
    </row>
    <row r="18" spans="1:5">
      <c r="A18" s="4">
        <v>4220</v>
      </c>
      <c r="B18" s="4" t="s">
        <v>20</v>
      </c>
      <c r="C18" s="5">
        <v>10000</v>
      </c>
      <c r="D18" s="5">
        <f>1490+13609.71</f>
        <v>15099.71</v>
      </c>
      <c r="E18" s="5">
        <f>C18-D18</f>
        <v>-5099.7099999999991</v>
      </c>
    </row>
    <row r="19" spans="1:5">
      <c r="A19" s="4">
        <v>4300</v>
      </c>
      <c r="B19" s="4" t="s">
        <v>21</v>
      </c>
      <c r="C19" s="5">
        <v>0</v>
      </c>
      <c r="D19" s="5">
        <v>0</v>
      </c>
      <c r="E19" s="5">
        <f t="shared" ref="E19:E59" si="1">C19-D19</f>
        <v>0</v>
      </c>
    </row>
    <row r="20" spans="1:5">
      <c r="A20" s="4">
        <v>4400</v>
      </c>
      <c r="B20" s="4" t="s">
        <v>22</v>
      </c>
      <c r="C20" s="5">
        <v>0</v>
      </c>
      <c r="D20" s="5">
        <v>0</v>
      </c>
      <c r="E20" s="5">
        <f t="shared" si="1"/>
        <v>0</v>
      </c>
    </row>
    <row r="21" spans="1:5">
      <c r="A21" s="4">
        <v>4610</v>
      </c>
      <c r="B21" s="4" t="s">
        <v>23</v>
      </c>
      <c r="C21" s="5">
        <v>1000</v>
      </c>
      <c r="D21" s="5">
        <v>2000</v>
      </c>
      <c r="E21" s="5">
        <f t="shared" si="1"/>
        <v>-1000</v>
      </c>
    </row>
    <row r="22" spans="1:5">
      <c r="A22" s="4">
        <v>4620</v>
      </c>
      <c r="B22" s="4" t="s">
        <v>24</v>
      </c>
      <c r="C22" s="5">
        <v>0</v>
      </c>
      <c r="D22" s="5">
        <v>0</v>
      </c>
      <c r="E22" s="5">
        <f t="shared" si="1"/>
        <v>0</v>
      </c>
    </row>
    <row r="23" spans="1:5">
      <c r="A23" s="4">
        <v>4625</v>
      </c>
      <c r="B23" s="4" t="s">
        <v>25</v>
      </c>
      <c r="C23" s="5">
        <v>0</v>
      </c>
      <c r="D23" s="5">
        <v>0</v>
      </c>
      <c r="E23" s="5">
        <f t="shared" si="1"/>
        <v>0</v>
      </c>
    </row>
    <row r="24" spans="1:5">
      <c r="A24" s="4">
        <v>4640</v>
      </c>
      <c r="B24" s="4" t="s">
        <v>26</v>
      </c>
      <c r="C24" s="5">
        <v>0</v>
      </c>
      <c r="D24" s="5">
        <v>0</v>
      </c>
      <c r="E24" s="5">
        <f t="shared" si="1"/>
        <v>0</v>
      </c>
    </row>
    <row r="25" spans="1:5">
      <c r="A25" s="4">
        <v>5000</v>
      </c>
      <c r="B25" s="4" t="s">
        <v>27</v>
      </c>
      <c r="C25" s="5">
        <v>145600</v>
      </c>
      <c r="D25" s="5">
        <v>143388</v>
      </c>
      <c r="E25" s="5">
        <f t="shared" si="1"/>
        <v>2212</v>
      </c>
    </row>
    <row r="26" spans="1:5">
      <c r="A26" s="4">
        <v>5010</v>
      </c>
      <c r="B26" s="4" t="s">
        <v>28</v>
      </c>
      <c r="C26" s="5">
        <v>36000</v>
      </c>
      <c r="D26" s="5">
        <v>19625</v>
      </c>
      <c r="E26" s="5">
        <f t="shared" si="1"/>
        <v>16375</v>
      </c>
    </row>
    <row r="27" spans="1:5">
      <c r="A27" s="9">
        <v>5180</v>
      </c>
      <c r="B27" s="10" t="s">
        <v>29</v>
      </c>
      <c r="C27" s="5">
        <v>17472</v>
      </c>
      <c r="D27" s="5">
        <v>14625.49</v>
      </c>
      <c r="E27" s="5">
        <f t="shared" si="1"/>
        <v>2846.51</v>
      </c>
    </row>
    <row r="28" spans="1:5">
      <c r="A28" s="4">
        <v>5330</v>
      </c>
      <c r="B28" s="4" t="s">
        <v>30</v>
      </c>
      <c r="C28" s="5">
        <v>0</v>
      </c>
      <c r="D28" s="5">
        <v>0</v>
      </c>
      <c r="E28" s="5">
        <f t="shared" si="1"/>
        <v>0</v>
      </c>
    </row>
    <row r="29" spans="1:5">
      <c r="A29" s="9">
        <v>5400</v>
      </c>
      <c r="B29" s="10" t="s">
        <v>31</v>
      </c>
      <c r="C29" s="5">
        <v>25606</v>
      </c>
      <c r="D29" s="5">
        <f>2062.27+22984.9</f>
        <v>25047.170000000002</v>
      </c>
      <c r="E29" s="5">
        <f t="shared" si="1"/>
        <v>558.82999999999811</v>
      </c>
    </row>
    <row r="30" spans="1:5">
      <c r="A30" s="4">
        <v>5990</v>
      </c>
      <c r="B30" s="4" t="s">
        <v>32</v>
      </c>
      <c r="C30" s="5">
        <v>0</v>
      </c>
      <c r="D30" s="5">
        <v>0</v>
      </c>
      <c r="E30" s="5">
        <f t="shared" si="1"/>
        <v>0</v>
      </c>
    </row>
    <row r="31" spans="1:5">
      <c r="A31" s="4">
        <v>6310</v>
      </c>
      <c r="B31" s="4" t="s">
        <v>33</v>
      </c>
      <c r="C31" s="5">
        <v>0</v>
      </c>
      <c r="D31" s="5">
        <v>0</v>
      </c>
      <c r="E31" s="5">
        <f t="shared" si="1"/>
        <v>0</v>
      </c>
    </row>
    <row r="32" spans="1:5">
      <c r="A32" s="4">
        <v>6549</v>
      </c>
      <c r="B32" s="4" t="s">
        <v>34</v>
      </c>
      <c r="C32" s="5">
        <v>0</v>
      </c>
      <c r="D32" s="5">
        <v>0</v>
      </c>
      <c r="E32" s="5">
        <f t="shared" si="1"/>
        <v>0</v>
      </c>
    </row>
    <row r="33" spans="1:5">
      <c r="A33" s="4">
        <v>6551</v>
      </c>
      <c r="B33" s="4" t="s">
        <v>35</v>
      </c>
      <c r="C33" s="5">
        <v>0</v>
      </c>
      <c r="D33" s="5">
        <v>0</v>
      </c>
      <c r="E33" s="5">
        <f t="shared" si="1"/>
        <v>0</v>
      </c>
    </row>
    <row r="34" spans="1:5">
      <c r="A34" s="4">
        <v>6553</v>
      </c>
      <c r="B34" s="4" t="s">
        <v>36</v>
      </c>
      <c r="C34" s="5">
        <v>0</v>
      </c>
      <c r="D34" s="5">
        <v>0</v>
      </c>
      <c r="E34" s="5">
        <f t="shared" si="1"/>
        <v>0</v>
      </c>
    </row>
    <row r="35" spans="1:5">
      <c r="A35" s="4">
        <v>6600</v>
      </c>
      <c r="B35" s="4" t="s">
        <v>37</v>
      </c>
      <c r="C35" s="5">
        <v>0</v>
      </c>
      <c r="D35" s="5">
        <v>0</v>
      </c>
      <c r="E35" s="5">
        <f t="shared" si="1"/>
        <v>0</v>
      </c>
    </row>
    <row r="36" spans="1:5">
      <c r="A36" s="4">
        <v>6620</v>
      </c>
      <c r="B36" s="4" t="s">
        <v>38</v>
      </c>
      <c r="C36" s="5">
        <v>0</v>
      </c>
      <c r="D36" s="5">
        <v>0</v>
      </c>
      <c r="E36" s="5">
        <f t="shared" si="1"/>
        <v>0</v>
      </c>
    </row>
    <row r="37" spans="1:5">
      <c r="A37" s="4">
        <v>6652</v>
      </c>
      <c r="B37" s="4" t="s">
        <v>39</v>
      </c>
      <c r="C37" s="5">
        <v>0</v>
      </c>
      <c r="D37" s="5">
        <v>0</v>
      </c>
      <c r="E37" s="5">
        <f t="shared" si="1"/>
        <v>0</v>
      </c>
    </row>
    <row r="38" spans="1:5">
      <c r="A38" s="4">
        <v>6700</v>
      </c>
      <c r="B38" s="4" t="s">
        <v>40</v>
      </c>
      <c r="C38" s="5">
        <v>0</v>
      </c>
      <c r="D38" s="5">
        <v>5625</v>
      </c>
      <c r="E38" s="5">
        <f t="shared" si="1"/>
        <v>-5625</v>
      </c>
    </row>
    <row r="39" spans="1:5">
      <c r="A39" s="4">
        <v>6710</v>
      </c>
      <c r="B39" s="4" t="s">
        <v>41</v>
      </c>
      <c r="C39" s="5">
        <v>0</v>
      </c>
      <c r="D39" s="5">
        <v>0</v>
      </c>
      <c r="E39" s="5">
        <f t="shared" si="1"/>
        <v>0</v>
      </c>
    </row>
    <row r="40" spans="1:5">
      <c r="A40" s="4">
        <v>6800</v>
      </c>
      <c r="B40" s="4" t="s">
        <v>42</v>
      </c>
      <c r="C40" s="5">
        <v>0</v>
      </c>
      <c r="D40" s="5">
        <v>0</v>
      </c>
      <c r="E40" s="5">
        <f t="shared" si="1"/>
        <v>0</v>
      </c>
    </row>
    <row r="41" spans="1:5">
      <c r="A41" s="4">
        <v>6801</v>
      </c>
      <c r="B41" s="4" t="s">
        <v>43</v>
      </c>
      <c r="C41" s="5">
        <v>0</v>
      </c>
      <c r="D41" s="5">
        <v>0</v>
      </c>
      <c r="E41" s="5">
        <f t="shared" si="1"/>
        <v>0</v>
      </c>
    </row>
    <row r="42" spans="1:5">
      <c r="A42" s="4">
        <v>6860</v>
      </c>
      <c r="B42" s="4" t="s">
        <v>44</v>
      </c>
      <c r="C42" s="5">
        <v>0</v>
      </c>
      <c r="D42" s="5">
        <v>0</v>
      </c>
      <c r="E42" s="5">
        <f t="shared" si="1"/>
        <v>0</v>
      </c>
    </row>
    <row r="43" spans="1:5">
      <c r="A43" s="4">
        <v>6861</v>
      </c>
      <c r="B43" s="4" t="s">
        <v>45</v>
      </c>
      <c r="C43" s="5">
        <v>0</v>
      </c>
      <c r="D43" s="5">
        <v>6797.5</v>
      </c>
      <c r="E43" s="5">
        <f t="shared" si="1"/>
        <v>-6797.5</v>
      </c>
    </row>
    <row r="44" spans="1:5">
      <c r="A44" s="4">
        <v>6862</v>
      </c>
      <c r="B44" s="4" t="s">
        <v>46</v>
      </c>
      <c r="C44" s="5">
        <v>12000</v>
      </c>
      <c r="D44" s="5">
        <f>5702.16+2721.6</f>
        <v>8423.76</v>
      </c>
      <c r="E44" s="5">
        <f t="shared" si="1"/>
        <v>3576.24</v>
      </c>
    </row>
    <row r="45" spans="1:5">
      <c r="A45" s="4">
        <v>6901</v>
      </c>
      <c r="B45" s="4" t="s">
        <v>47</v>
      </c>
      <c r="C45" s="5">
        <v>0</v>
      </c>
      <c r="D45" s="5">
        <v>0</v>
      </c>
      <c r="E45" s="5">
        <f t="shared" si="1"/>
        <v>0</v>
      </c>
    </row>
    <row r="46" spans="1:5">
      <c r="A46" s="4">
        <v>6902</v>
      </c>
      <c r="B46" s="4" t="s">
        <v>48</v>
      </c>
      <c r="C46" s="5">
        <v>2000</v>
      </c>
      <c r="D46" s="5">
        <v>265</v>
      </c>
      <c r="E46" s="5">
        <f t="shared" si="1"/>
        <v>1735</v>
      </c>
    </row>
    <row r="47" spans="1:5">
      <c r="A47" s="4">
        <v>7320</v>
      </c>
      <c r="B47" s="4" t="s">
        <v>49</v>
      </c>
      <c r="C47" s="5">
        <v>0</v>
      </c>
      <c r="D47" s="5">
        <v>8475</v>
      </c>
      <c r="E47" s="5">
        <f t="shared" si="1"/>
        <v>-8475</v>
      </c>
    </row>
    <row r="48" spans="1:5">
      <c r="A48" s="4">
        <v>7420</v>
      </c>
      <c r="B48" s="4" t="s">
        <v>50</v>
      </c>
      <c r="C48" s="5">
        <v>0</v>
      </c>
      <c r="D48" s="5">
        <v>0</v>
      </c>
      <c r="E48" s="5">
        <f t="shared" si="1"/>
        <v>0</v>
      </c>
    </row>
    <row r="49" spans="1:5">
      <c r="A49" s="4">
        <v>7500</v>
      </c>
      <c r="B49" s="4" t="s">
        <v>51</v>
      </c>
      <c r="C49" s="5">
        <v>0</v>
      </c>
      <c r="D49" s="5">
        <v>0</v>
      </c>
      <c r="E49" s="5">
        <f t="shared" si="1"/>
        <v>0</v>
      </c>
    </row>
    <row r="50" spans="1:5">
      <c r="A50" s="4">
        <v>7720</v>
      </c>
      <c r="B50" s="4" t="s">
        <v>52</v>
      </c>
      <c r="C50" s="5">
        <v>0</v>
      </c>
      <c r="D50" s="5">
        <v>0</v>
      </c>
      <c r="E50" s="5">
        <f t="shared" si="1"/>
        <v>0</v>
      </c>
    </row>
    <row r="51" spans="1:5">
      <c r="A51" s="4">
        <v>7770</v>
      </c>
      <c r="B51" s="4" t="s">
        <v>53</v>
      </c>
      <c r="C51" s="5">
        <v>0</v>
      </c>
      <c r="D51" s="5">
        <v>6.87</v>
      </c>
      <c r="E51" s="5">
        <f t="shared" si="1"/>
        <v>-6.87</v>
      </c>
    </row>
    <row r="52" spans="1:5">
      <c r="A52" s="4">
        <v>7771</v>
      </c>
      <c r="B52" s="4" t="s">
        <v>54</v>
      </c>
      <c r="C52" s="5">
        <v>0</v>
      </c>
      <c r="D52" s="5">
        <v>0</v>
      </c>
      <c r="E52" s="5">
        <f t="shared" si="1"/>
        <v>0</v>
      </c>
    </row>
    <row r="53" spans="1:5">
      <c r="A53" s="4">
        <v>7790</v>
      </c>
      <c r="B53" s="4" t="s">
        <v>55</v>
      </c>
      <c r="C53" s="5">
        <v>0</v>
      </c>
      <c r="D53" s="5">
        <v>0</v>
      </c>
      <c r="E53" s="5">
        <f t="shared" si="1"/>
        <v>0</v>
      </c>
    </row>
    <row r="54" spans="1:5">
      <c r="A54" s="4">
        <v>7793</v>
      </c>
      <c r="B54" s="4" t="s">
        <v>56</v>
      </c>
      <c r="C54" s="5">
        <v>0</v>
      </c>
      <c r="D54" s="5">
        <v>0</v>
      </c>
      <c r="E54" s="5">
        <f t="shared" si="1"/>
        <v>0</v>
      </c>
    </row>
    <row r="55" spans="1:5">
      <c r="A55" s="4">
        <v>8050</v>
      </c>
      <c r="B55" s="4" t="s">
        <v>57</v>
      </c>
      <c r="C55" s="5">
        <v>0</v>
      </c>
      <c r="D55" s="5">
        <v>0</v>
      </c>
      <c r="E55" s="5">
        <f t="shared" si="1"/>
        <v>0</v>
      </c>
    </row>
    <row r="56" spans="1:5">
      <c r="A56" s="4">
        <v>8150</v>
      </c>
      <c r="B56" s="4" t="s">
        <v>58</v>
      </c>
      <c r="C56" s="5">
        <v>0</v>
      </c>
      <c r="D56" s="5">
        <v>9.7799999999999994</v>
      </c>
      <c r="E56" s="5">
        <f t="shared" si="1"/>
        <v>-9.7799999999999994</v>
      </c>
    </row>
    <row r="57" spans="1:5">
      <c r="A57" s="4">
        <v>8960</v>
      </c>
      <c r="B57" s="4" t="s">
        <v>59</v>
      </c>
      <c r="C57" s="5">
        <v>0</v>
      </c>
      <c r="D57" s="5">
        <v>0</v>
      </c>
      <c r="E57" s="5">
        <f t="shared" si="1"/>
        <v>0</v>
      </c>
    </row>
    <row r="58" spans="1:5">
      <c r="A58" s="4">
        <v>8990</v>
      </c>
      <c r="B58" s="4" t="s">
        <v>60</v>
      </c>
      <c r="C58" s="5">
        <v>0</v>
      </c>
      <c r="D58" s="5">
        <v>0</v>
      </c>
      <c r="E58" s="5">
        <f t="shared" si="1"/>
        <v>0</v>
      </c>
    </row>
    <row r="59" spans="1:5">
      <c r="A59" s="2" t="s">
        <v>61</v>
      </c>
      <c r="B59" s="2"/>
      <c r="C59" s="7">
        <f>SUM(C18:C58)</f>
        <v>249678</v>
      </c>
      <c r="D59" s="7">
        <f>SUM(D18:D58)</f>
        <v>249388.28</v>
      </c>
      <c r="E59" s="7">
        <f t="shared" si="1"/>
        <v>289.72000000000116</v>
      </c>
    </row>
    <row r="60" spans="1:5">
      <c r="A60" s="8"/>
      <c r="B60" s="8"/>
      <c r="C60" s="8"/>
      <c r="D60" s="8"/>
      <c r="E60" s="8"/>
    </row>
    <row r="61" spans="1:5">
      <c r="A61" s="2" t="s">
        <v>62</v>
      </c>
      <c r="B61" s="2"/>
      <c r="C61" s="7">
        <f>C15-C59</f>
        <v>322</v>
      </c>
      <c r="D61" s="7">
        <f>D15-D59</f>
        <v>-2428.2799999999988</v>
      </c>
      <c r="E61" s="7">
        <f>D61-C61</f>
        <v>-2750.2799999999988</v>
      </c>
    </row>
    <row r="65" spans="4:4">
      <c r="D65" s="11"/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="125" zoomScaleNormal="125" zoomScalePageLayoutView="125" workbookViewId="0">
      <selection activeCell="F38" sqref="F1:F1048576"/>
    </sheetView>
  </sheetViews>
  <sheetFormatPr baseColWidth="10" defaultRowHeight="15" x14ac:dyDescent="0"/>
  <cols>
    <col min="2" max="2" width="46" bestFit="1" customWidth="1"/>
    <col min="3" max="3" width="12.6640625" bestFit="1" customWidth="1"/>
    <col min="4" max="4" width="13.6640625" bestFit="1" customWidth="1"/>
    <col min="5" max="5" width="10.3320312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>
      <c r="A3" s="4">
        <v>3000</v>
      </c>
      <c r="B3" s="4" t="s">
        <v>6</v>
      </c>
      <c r="C3" s="5">
        <v>0</v>
      </c>
      <c r="D3" s="5">
        <v>0</v>
      </c>
      <c r="E3" s="5">
        <f>D3-C3</f>
        <v>0</v>
      </c>
    </row>
    <row r="4" spans="1:5">
      <c r="A4" s="4">
        <v>3001</v>
      </c>
      <c r="B4" s="4" t="s">
        <v>7</v>
      </c>
      <c r="C4" s="5">
        <v>0</v>
      </c>
      <c r="D4" s="5">
        <v>0</v>
      </c>
      <c r="E4" s="5">
        <f t="shared" ref="E4:E15" si="0">D4-C4</f>
        <v>0</v>
      </c>
    </row>
    <row r="5" spans="1:5">
      <c r="A5" s="4">
        <v>3100</v>
      </c>
      <c r="B5" s="4" t="s">
        <v>8</v>
      </c>
      <c r="C5" s="5">
        <v>0</v>
      </c>
      <c r="D5" s="5">
        <v>0</v>
      </c>
      <c r="E5" s="5">
        <f t="shared" si="0"/>
        <v>0</v>
      </c>
    </row>
    <row r="6" spans="1:5">
      <c r="A6" s="4">
        <v>3110</v>
      </c>
      <c r="B6" s="4" t="s">
        <v>9</v>
      </c>
      <c r="C6" s="5">
        <v>0</v>
      </c>
      <c r="D6" s="5">
        <v>0</v>
      </c>
      <c r="E6" s="5">
        <f t="shared" si="0"/>
        <v>0</v>
      </c>
    </row>
    <row r="7" spans="1:5">
      <c r="A7" s="4">
        <v>3120</v>
      </c>
      <c r="B7" s="4" t="s">
        <v>10</v>
      </c>
      <c r="C7" s="5">
        <v>0</v>
      </c>
      <c r="D7" s="5">
        <v>0</v>
      </c>
      <c r="E7" s="5">
        <f t="shared" si="0"/>
        <v>0</v>
      </c>
    </row>
    <row r="8" spans="1:5">
      <c r="A8" s="4">
        <v>3400</v>
      </c>
      <c r="B8" s="4" t="s">
        <v>11</v>
      </c>
      <c r="C8" s="5">
        <v>0</v>
      </c>
      <c r="D8" s="5">
        <v>75000</v>
      </c>
      <c r="E8" s="5">
        <f t="shared" si="0"/>
        <v>75000</v>
      </c>
    </row>
    <row r="9" spans="1:5">
      <c r="A9" s="4">
        <v>3700</v>
      </c>
      <c r="B9" s="4" t="s">
        <v>12</v>
      </c>
      <c r="C9" s="5">
        <v>0</v>
      </c>
      <c r="D9" s="5">
        <v>0</v>
      </c>
      <c r="E9" s="5">
        <f t="shared" si="0"/>
        <v>0</v>
      </c>
    </row>
    <row r="10" spans="1:5">
      <c r="A10" s="4">
        <v>3940</v>
      </c>
      <c r="B10" s="4" t="s">
        <v>13</v>
      </c>
      <c r="C10" s="5">
        <v>0</v>
      </c>
      <c r="D10" s="5">
        <v>0</v>
      </c>
      <c r="E10" s="5">
        <f t="shared" si="0"/>
        <v>0</v>
      </c>
    </row>
    <row r="11" spans="1:5">
      <c r="A11" s="4">
        <v>3960</v>
      </c>
      <c r="B11" s="4" t="s">
        <v>14</v>
      </c>
      <c r="C11" s="5">
        <v>0</v>
      </c>
      <c r="D11" s="5">
        <v>0</v>
      </c>
      <c r="E11" s="5">
        <f t="shared" si="0"/>
        <v>0</v>
      </c>
    </row>
    <row r="12" spans="1:5">
      <c r="A12" s="4">
        <v>3970</v>
      </c>
      <c r="B12" s="4" t="s">
        <v>15</v>
      </c>
      <c r="C12" s="5">
        <v>0</v>
      </c>
      <c r="D12" s="5">
        <v>0</v>
      </c>
      <c r="E12" s="5">
        <f t="shared" si="0"/>
        <v>0</v>
      </c>
    </row>
    <row r="13" spans="1:5">
      <c r="A13" s="4">
        <v>3971</v>
      </c>
      <c r="B13" s="4" t="s">
        <v>16</v>
      </c>
      <c r="C13" s="5">
        <v>0</v>
      </c>
      <c r="D13" s="5">
        <v>0</v>
      </c>
      <c r="E13" s="5">
        <f t="shared" si="0"/>
        <v>0</v>
      </c>
    </row>
    <row r="14" spans="1:5">
      <c r="A14" s="4">
        <v>3999</v>
      </c>
      <c r="B14" s="4" t="s">
        <v>17</v>
      </c>
      <c r="C14" s="5">
        <v>0</v>
      </c>
      <c r="D14" s="5">
        <v>0</v>
      </c>
      <c r="E14" s="5">
        <f t="shared" si="0"/>
        <v>0</v>
      </c>
    </row>
    <row r="15" spans="1:5">
      <c r="A15" s="2" t="s">
        <v>18</v>
      </c>
      <c r="B15" s="2"/>
      <c r="C15" s="7">
        <f>SUM(C3:C14)</f>
        <v>0</v>
      </c>
      <c r="D15" s="7">
        <f>SUM(D3:D14)</f>
        <v>75000</v>
      </c>
      <c r="E15" s="5">
        <f t="shared" si="0"/>
        <v>75000</v>
      </c>
    </row>
    <row r="16" spans="1:5">
      <c r="A16" s="8"/>
      <c r="B16" s="8"/>
      <c r="C16" s="8"/>
      <c r="D16" s="8"/>
      <c r="E16" s="8"/>
    </row>
    <row r="17" spans="1:5">
      <c r="A17" s="2" t="s">
        <v>19</v>
      </c>
      <c r="B17" s="2"/>
      <c r="C17" s="3" t="s">
        <v>3</v>
      </c>
      <c r="D17" s="3" t="s">
        <v>4</v>
      </c>
      <c r="E17" s="3" t="s">
        <v>5</v>
      </c>
    </row>
    <row r="18" spans="1:5">
      <c r="A18" s="4">
        <v>4220</v>
      </c>
      <c r="B18" s="4" t="s">
        <v>20</v>
      </c>
      <c r="C18" s="5">
        <v>0</v>
      </c>
      <c r="D18" s="5">
        <v>0</v>
      </c>
      <c r="E18" s="5">
        <f>C18-D18</f>
        <v>0</v>
      </c>
    </row>
    <row r="19" spans="1:5">
      <c r="A19" s="4">
        <v>4300</v>
      </c>
      <c r="B19" s="4" t="s">
        <v>21</v>
      </c>
      <c r="C19" s="5">
        <v>0</v>
      </c>
      <c r="D19" s="5">
        <v>0</v>
      </c>
      <c r="E19" s="5">
        <f t="shared" ref="E19:E59" si="1">C19-D19</f>
        <v>0</v>
      </c>
    </row>
    <row r="20" spans="1:5">
      <c r="A20" s="4">
        <v>4400</v>
      </c>
      <c r="B20" s="4" t="s">
        <v>22</v>
      </c>
      <c r="C20" s="5">
        <v>0</v>
      </c>
      <c r="D20" s="5">
        <v>0</v>
      </c>
      <c r="E20" s="5">
        <f t="shared" si="1"/>
        <v>0</v>
      </c>
    </row>
    <row r="21" spans="1:5">
      <c r="A21" s="4">
        <v>4610</v>
      </c>
      <c r="B21" s="4" t="s">
        <v>23</v>
      </c>
      <c r="C21" s="5">
        <v>0</v>
      </c>
      <c r="D21" s="5">
        <v>0</v>
      </c>
      <c r="E21" s="5">
        <f t="shared" si="1"/>
        <v>0</v>
      </c>
    </row>
    <row r="22" spans="1:5">
      <c r="A22" s="4">
        <v>4620</v>
      </c>
      <c r="B22" s="4" t="s">
        <v>24</v>
      </c>
      <c r="C22" s="5">
        <v>0</v>
      </c>
      <c r="D22" s="5">
        <v>0</v>
      </c>
      <c r="E22" s="5">
        <f t="shared" si="1"/>
        <v>0</v>
      </c>
    </row>
    <row r="23" spans="1:5">
      <c r="A23" s="4">
        <v>4625</v>
      </c>
      <c r="B23" s="4" t="s">
        <v>25</v>
      </c>
      <c r="C23" s="5">
        <v>0</v>
      </c>
      <c r="D23" s="5">
        <v>0</v>
      </c>
      <c r="E23" s="5">
        <f t="shared" si="1"/>
        <v>0</v>
      </c>
    </row>
    <row r="24" spans="1:5">
      <c r="A24" s="4">
        <v>4640</v>
      </c>
      <c r="B24" s="4" t="s">
        <v>26</v>
      </c>
      <c r="C24" s="5">
        <v>0</v>
      </c>
      <c r="D24" s="5">
        <v>0</v>
      </c>
      <c r="E24" s="5">
        <f t="shared" si="1"/>
        <v>0</v>
      </c>
    </row>
    <row r="25" spans="1:5">
      <c r="A25" s="4">
        <v>5000</v>
      </c>
      <c r="B25" s="4" t="s">
        <v>27</v>
      </c>
      <c r="C25" s="5">
        <v>0</v>
      </c>
      <c r="D25" s="5">
        <v>33247</v>
      </c>
      <c r="E25" s="5">
        <f t="shared" si="1"/>
        <v>-33247</v>
      </c>
    </row>
    <row r="26" spans="1:5">
      <c r="A26" s="4">
        <v>5010</v>
      </c>
      <c r="B26" s="4" t="s">
        <v>28</v>
      </c>
      <c r="C26" s="5">
        <v>0</v>
      </c>
      <c r="D26" s="5">
        <v>30024.5</v>
      </c>
      <c r="E26" s="5">
        <f t="shared" si="1"/>
        <v>-30024.5</v>
      </c>
    </row>
    <row r="27" spans="1:5">
      <c r="A27" s="9">
        <v>5180</v>
      </c>
      <c r="B27" s="10" t="s">
        <v>29</v>
      </c>
      <c r="C27" s="5">
        <v>0</v>
      </c>
      <c r="D27" s="5">
        <v>0</v>
      </c>
      <c r="E27" s="5">
        <f t="shared" si="1"/>
        <v>0</v>
      </c>
    </row>
    <row r="28" spans="1:5">
      <c r="A28" s="4">
        <v>5330</v>
      </c>
      <c r="B28" s="4" t="s">
        <v>30</v>
      </c>
      <c r="C28" s="5">
        <v>0</v>
      </c>
      <c r="D28" s="5">
        <v>0</v>
      </c>
      <c r="E28" s="5">
        <f t="shared" si="1"/>
        <v>0</v>
      </c>
    </row>
    <row r="29" spans="1:5">
      <c r="A29" s="9">
        <v>5400</v>
      </c>
      <c r="B29" s="10" t="s">
        <v>31</v>
      </c>
      <c r="C29" s="5">
        <v>0</v>
      </c>
      <c r="D29" s="5">
        <v>8921.2900000000009</v>
      </c>
      <c r="E29" s="5">
        <f t="shared" si="1"/>
        <v>-8921.2900000000009</v>
      </c>
    </row>
    <row r="30" spans="1:5">
      <c r="A30" s="4">
        <v>5990</v>
      </c>
      <c r="B30" s="4" t="s">
        <v>32</v>
      </c>
      <c r="C30" s="5">
        <v>0</v>
      </c>
      <c r="D30" s="5">
        <v>0</v>
      </c>
      <c r="E30" s="5">
        <f t="shared" si="1"/>
        <v>0</v>
      </c>
    </row>
    <row r="31" spans="1:5">
      <c r="A31" s="4">
        <v>6310</v>
      </c>
      <c r="B31" s="4" t="s">
        <v>33</v>
      </c>
      <c r="C31" s="5">
        <v>0</v>
      </c>
      <c r="D31" s="5">
        <v>0</v>
      </c>
      <c r="E31" s="5">
        <f t="shared" si="1"/>
        <v>0</v>
      </c>
    </row>
    <row r="32" spans="1:5">
      <c r="A32" s="4">
        <v>6549</v>
      </c>
      <c r="B32" s="4" t="s">
        <v>34</v>
      </c>
      <c r="C32" s="5">
        <v>0</v>
      </c>
      <c r="D32" s="5">
        <v>0</v>
      </c>
      <c r="E32" s="5">
        <f t="shared" si="1"/>
        <v>0</v>
      </c>
    </row>
    <row r="33" spans="1:5">
      <c r="A33" s="4">
        <v>6551</v>
      </c>
      <c r="B33" s="4" t="s">
        <v>35</v>
      </c>
      <c r="C33" s="5">
        <v>0</v>
      </c>
      <c r="D33" s="5">
        <v>0</v>
      </c>
      <c r="E33" s="5">
        <f t="shared" si="1"/>
        <v>0</v>
      </c>
    </row>
    <row r="34" spans="1:5">
      <c r="A34" s="4">
        <v>6553</v>
      </c>
      <c r="B34" s="4" t="s">
        <v>36</v>
      </c>
      <c r="C34" s="5">
        <v>0</v>
      </c>
      <c r="D34" s="5">
        <v>0</v>
      </c>
      <c r="E34" s="5">
        <f t="shared" si="1"/>
        <v>0</v>
      </c>
    </row>
    <row r="35" spans="1:5">
      <c r="A35" s="4">
        <v>6600</v>
      </c>
      <c r="B35" s="4" t="s">
        <v>37</v>
      </c>
      <c r="C35" s="5">
        <v>0</v>
      </c>
      <c r="D35" s="5">
        <v>0</v>
      </c>
      <c r="E35" s="5">
        <f t="shared" si="1"/>
        <v>0</v>
      </c>
    </row>
    <row r="36" spans="1:5">
      <c r="A36" s="4">
        <v>6620</v>
      </c>
      <c r="B36" s="4" t="s">
        <v>38</v>
      </c>
      <c r="C36" s="5">
        <v>0</v>
      </c>
      <c r="D36" s="5">
        <v>0</v>
      </c>
      <c r="E36" s="5">
        <f t="shared" si="1"/>
        <v>0</v>
      </c>
    </row>
    <row r="37" spans="1:5">
      <c r="A37" s="4">
        <v>6652</v>
      </c>
      <c r="B37" s="4" t="s">
        <v>39</v>
      </c>
      <c r="C37" s="5">
        <v>0</v>
      </c>
      <c r="D37" s="5">
        <v>0</v>
      </c>
      <c r="E37" s="5">
        <f t="shared" si="1"/>
        <v>0</v>
      </c>
    </row>
    <row r="38" spans="1:5">
      <c r="A38" s="4">
        <v>6700</v>
      </c>
      <c r="B38" s="4" t="s">
        <v>40</v>
      </c>
      <c r="C38" s="5">
        <v>0</v>
      </c>
      <c r="D38" s="5">
        <v>0</v>
      </c>
      <c r="E38" s="5">
        <f t="shared" si="1"/>
        <v>0</v>
      </c>
    </row>
    <row r="39" spans="1:5">
      <c r="A39" s="4">
        <v>6710</v>
      </c>
      <c r="B39" s="4" t="s">
        <v>41</v>
      </c>
      <c r="C39" s="5">
        <v>0</v>
      </c>
      <c r="D39" s="5">
        <v>0</v>
      </c>
      <c r="E39" s="5">
        <f t="shared" si="1"/>
        <v>0</v>
      </c>
    </row>
    <row r="40" spans="1:5">
      <c r="A40" s="4">
        <v>6800</v>
      </c>
      <c r="B40" s="4" t="s">
        <v>42</v>
      </c>
      <c r="C40" s="5">
        <v>0</v>
      </c>
      <c r="D40" s="5">
        <v>0</v>
      </c>
      <c r="E40" s="5">
        <f t="shared" si="1"/>
        <v>0</v>
      </c>
    </row>
    <row r="41" spans="1:5">
      <c r="A41" s="4">
        <v>6801</v>
      </c>
      <c r="B41" s="4" t="s">
        <v>43</v>
      </c>
      <c r="C41" s="5">
        <v>0</v>
      </c>
      <c r="D41" s="5">
        <v>0</v>
      </c>
      <c r="E41" s="5">
        <f t="shared" si="1"/>
        <v>0</v>
      </c>
    </row>
    <row r="42" spans="1:5">
      <c r="A42" s="4">
        <v>6860</v>
      </c>
      <c r="B42" s="4" t="s">
        <v>44</v>
      </c>
      <c r="C42" s="5">
        <v>0</v>
      </c>
      <c r="D42" s="5">
        <v>0</v>
      </c>
      <c r="E42" s="5">
        <f t="shared" si="1"/>
        <v>0</v>
      </c>
    </row>
    <row r="43" spans="1:5">
      <c r="A43" s="4">
        <v>6861</v>
      </c>
      <c r="B43" s="4" t="s">
        <v>45</v>
      </c>
      <c r="C43" s="5">
        <v>0</v>
      </c>
      <c r="D43" s="5">
        <v>0</v>
      </c>
      <c r="E43" s="5">
        <f t="shared" si="1"/>
        <v>0</v>
      </c>
    </row>
    <row r="44" spans="1:5">
      <c r="A44" s="4">
        <v>6862</v>
      </c>
      <c r="B44" s="4" t="s">
        <v>46</v>
      </c>
      <c r="C44" s="5">
        <v>0</v>
      </c>
      <c r="D44" s="5">
        <v>7261.83</v>
      </c>
      <c r="E44" s="5">
        <f t="shared" si="1"/>
        <v>-7261.83</v>
      </c>
    </row>
    <row r="45" spans="1:5">
      <c r="A45" s="4">
        <v>6901</v>
      </c>
      <c r="B45" s="4" t="s">
        <v>47</v>
      </c>
      <c r="C45" s="5">
        <v>0</v>
      </c>
      <c r="D45" s="5">
        <v>0</v>
      </c>
      <c r="E45" s="5">
        <f t="shared" si="1"/>
        <v>0</v>
      </c>
    </row>
    <row r="46" spans="1:5">
      <c r="A46" s="4">
        <v>6902</v>
      </c>
      <c r="B46" s="4" t="s">
        <v>48</v>
      </c>
      <c r="C46" s="5">
        <v>0</v>
      </c>
      <c r="D46" s="5">
        <v>0</v>
      </c>
      <c r="E46" s="5">
        <f t="shared" si="1"/>
        <v>0</v>
      </c>
    </row>
    <row r="47" spans="1:5">
      <c r="A47" s="4">
        <v>7320</v>
      </c>
      <c r="B47" s="4" t="s">
        <v>49</v>
      </c>
      <c r="C47" s="5">
        <v>0</v>
      </c>
      <c r="D47" s="5">
        <v>0</v>
      </c>
      <c r="E47" s="5">
        <f t="shared" si="1"/>
        <v>0</v>
      </c>
    </row>
    <row r="48" spans="1:5">
      <c r="A48" s="4">
        <v>7420</v>
      </c>
      <c r="B48" s="4" t="s">
        <v>50</v>
      </c>
      <c r="C48" s="5">
        <v>0</v>
      </c>
      <c r="D48" s="5">
        <v>0</v>
      </c>
      <c r="E48" s="5">
        <f t="shared" si="1"/>
        <v>0</v>
      </c>
    </row>
    <row r="49" spans="1:5">
      <c r="A49" s="4">
        <v>7500</v>
      </c>
      <c r="B49" s="4" t="s">
        <v>51</v>
      </c>
      <c r="C49" s="5">
        <v>0</v>
      </c>
      <c r="D49" s="5">
        <v>0</v>
      </c>
      <c r="E49" s="5">
        <f t="shared" si="1"/>
        <v>0</v>
      </c>
    </row>
    <row r="50" spans="1:5">
      <c r="A50" s="4">
        <v>7720</v>
      </c>
      <c r="B50" s="4" t="s">
        <v>52</v>
      </c>
      <c r="C50" s="5">
        <v>0</v>
      </c>
      <c r="D50" s="5">
        <v>0</v>
      </c>
      <c r="E50" s="5">
        <f t="shared" si="1"/>
        <v>0</v>
      </c>
    </row>
    <row r="51" spans="1:5">
      <c r="A51" s="4">
        <v>7770</v>
      </c>
      <c r="B51" s="4" t="s">
        <v>53</v>
      </c>
      <c r="C51" s="5">
        <v>0</v>
      </c>
      <c r="D51" s="5">
        <v>0</v>
      </c>
      <c r="E51" s="5">
        <f t="shared" si="1"/>
        <v>0</v>
      </c>
    </row>
    <row r="52" spans="1:5">
      <c r="A52" s="4">
        <v>7771</v>
      </c>
      <c r="B52" s="4" t="s">
        <v>54</v>
      </c>
      <c r="C52" s="5">
        <v>0</v>
      </c>
      <c r="D52" s="5">
        <v>0</v>
      </c>
      <c r="E52" s="5">
        <f t="shared" si="1"/>
        <v>0</v>
      </c>
    </row>
    <row r="53" spans="1:5">
      <c r="A53" s="4">
        <v>7790</v>
      </c>
      <c r="B53" s="4" t="s">
        <v>55</v>
      </c>
      <c r="C53" s="5">
        <v>0</v>
      </c>
      <c r="D53" s="5">
        <v>0</v>
      </c>
      <c r="E53" s="5">
        <f t="shared" si="1"/>
        <v>0</v>
      </c>
    </row>
    <row r="54" spans="1:5">
      <c r="A54" s="4">
        <v>7793</v>
      </c>
      <c r="B54" s="4" t="s">
        <v>56</v>
      </c>
      <c r="C54" s="5">
        <v>0</v>
      </c>
      <c r="D54" s="5">
        <v>3059</v>
      </c>
      <c r="E54" s="5">
        <f t="shared" si="1"/>
        <v>-3059</v>
      </c>
    </row>
    <row r="55" spans="1:5">
      <c r="A55" s="4">
        <v>8050</v>
      </c>
      <c r="B55" s="4" t="s">
        <v>57</v>
      </c>
      <c r="C55" s="5">
        <v>0</v>
      </c>
      <c r="D55" s="5">
        <v>0</v>
      </c>
      <c r="E55" s="5">
        <f t="shared" si="1"/>
        <v>0</v>
      </c>
    </row>
    <row r="56" spans="1:5">
      <c r="A56" s="4">
        <v>8150</v>
      </c>
      <c r="B56" s="4" t="s">
        <v>58</v>
      </c>
      <c r="C56" s="5">
        <v>0</v>
      </c>
      <c r="D56" s="5">
        <v>0</v>
      </c>
      <c r="E56" s="5">
        <f t="shared" si="1"/>
        <v>0</v>
      </c>
    </row>
    <row r="57" spans="1:5">
      <c r="A57" s="4">
        <v>8960</v>
      </c>
      <c r="B57" s="4" t="s">
        <v>59</v>
      </c>
      <c r="C57" s="5">
        <v>0</v>
      </c>
      <c r="D57" s="5">
        <v>0</v>
      </c>
      <c r="E57" s="5">
        <f t="shared" si="1"/>
        <v>0</v>
      </c>
    </row>
    <row r="58" spans="1:5">
      <c r="A58" s="4">
        <v>8990</v>
      </c>
      <c r="B58" s="4" t="s">
        <v>60</v>
      </c>
      <c r="C58" s="5">
        <v>0</v>
      </c>
      <c r="D58" s="5">
        <v>0</v>
      </c>
      <c r="E58" s="5">
        <f t="shared" si="1"/>
        <v>0</v>
      </c>
    </row>
    <row r="59" spans="1:5">
      <c r="A59" s="2" t="s">
        <v>61</v>
      </c>
      <c r="B59" s="2"/>
      <c r="C59" s="7">
        <f>SUM(C18:C58)</f>
        <v>0</v>
      </c>
      <c r="D59" s="7">
        <f>SUM(D18:D58)</f>
        <v>82513.62000000001</v>
      </c>
      <c r="E59" s="5">
        <f t="shared" si="1"/>
        <v>-82513.62000000001</v>
      </c>
    </row>
    <row r="60" spans="1:5">
      <c r="A60" s="8"/>
      <c r="B60" s="8"/>
      <c r="C60" s="8"/>
      <c r="D60" s="8"/>
      <c r="E60" s="8"/>
    </row>
    <row r="61" spans="1:5">
      <c r="A61" s="2" t="s">
        <v>62</v>
      </c>
      <c r="B61" s="2"/>
      <c r="C61" s="7">
        <f>C15-C59</f>
        <v>0</v>
      </c>
      <c r="D61" s="7">
        <f>D15-D59</f>
        <v>-7513.6200000000099</v>
      </c>
      <c r="E61" s="7">
        <f>D61-C61</f>
        <v>-7513.6200000000099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41" workbookViewId="0">
      <selection activeCell="D70" sqref="D70"/>
    </sheetView>
  </sheetViews>
  <sheetFormatPr baseColWidth="10" defaultRowHeight="15" x14ac:dyDescent="0"/>
  <cols>
    <col min="2" max="2" width="46" bestFit="1" customWidth="1"/>
    <col min="3" max="3" width="12.6640625" bestFit="1" customWidth="1"/>
    <col min="4" max="4" width="13.6640625" bestFit="1" customWidth="1"/>
    <col min="5" max="5" width="10.33203125" bestFit="1" customWidth="1"/>
  </cols>
  <sheetData>
    <row r="1" spans="1:6">
      <c r="A1" s="1" t="s">
        <v>0</v>
      </c>
      <c r="B1" s="1"/>
      <c r="C1" s="1"/>
      <c r="D1" s="1"/>
      <c r="E1" s="1"/>
    </row>
    <row r="2" spans="1:6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6">
      <c r="A3" s="4">
        <v>3000</v>
      </c>
      <c r="B3" s="4" t="s">
        <v>6</v>
      </c>
      <c r="C3" s="5">
        <v>0</v>
      </c>
      <c r="D3" s="5">
        <v>0</v>
      </c>
      <c r="E3" s="5">
        <f>D3-C3</f>
        <v>0</v>
      </c>
    </row>
    <row r="4" spans="1:6">
      <c r="A4" s="4">
        <v>3001</v>
      </c>
      <c r="B4" s="4" t="s">
        <v>7</v>
      </c>
      <c r="C4" s="5">
        <v>200000</v>
      </c>
      <c r="D4" s="5">
        <f>258397+215.47</f>
        <v>258612.47</v>
      </c>
      <c r="E4" s="5">
        <f>D4-C4</f>
        <v>58612.47</v>
      </c>
    </row>
    <row r="5" spans="1:6">
      <c r="A5" s="4">
        <v>3100</v>
      </c>
      <c r="B5" s="4" t="s">
        <v>8</v>
      </c>
      <c r="C5" s="5">
        <v>0</v>
      </c>
      <c r="D5" s="5">
        <v>0</v>
      </c>
      <c r="E5" s="5">
        <f t="shared" ref="E5:E15" si="0">D5-C5</f>
        <v>0</v>
      </c>
    </row>
    <row r="6" spans="1:6">
      <c r="A6" s="4">
        <v>3110</v>
      </c>
      <c r="B6" s="4" t="s">
        <v>9</v>
      </c>
      <c r="C6" s="5">
        <v>0</v>
      </c>
      <c r="D6" s="5">
        <v>2500</v>
      </c>
      <c r="E6" s="5">
        <f t="shared" si="0"/>
        <v>2500</v>
      </c>
    </row>
    <row r="7" spans="1:6">
      <c r="A7" s="4">
        <v>3120</v>
      </c>
      <c r="B7" s="4" t="s">
        <v>10</v>
      </c>
      <c r="C7" s="5">
        <v>0</v>
      </c>
      <c r="D7" s="5">
        <v>0</v>
      </c>
      <c r="E7" s="5">
        <f t="shared" si="0"/>
        <v>0</v>
      </c>
    </row>
    <row r="8" spans="1:6">
      <c r="A8" s="4">
        <v>3400</v>
      </c>
      <c r="B8" s="4" t="s">
        <v>11</v>
      </c>
      <c r="C8" s="5">
        <v>573000</v>
      </c>
      <c r="D8" s="5">
        <v>592862</v>
      </c>
      <c r="E8" s="5">
        <f t="shared" si="0"/>
        <v>19862</v>
      </c>
    </row>
    <row r="9" spans="1:6">
      <c r="A9" s="4">
        <v>3700</v>
      </c>
      <c r="B9" s="4" t="s">
        <v>12</v>
      </c>
      <c r="C9" s="5">
        <v>312000</v>
      </c>
      <c r="D9" s="5">
        <v>366150</v>
      </c>
      <c r="E9" s="5">
        <f t="shared" si="0"/>
        <v>54150</v>
      </c>
    </row>
    <row r="10" spans="1:6">
      <c r="A10" s="4">
        <v>3940</v>
      </c>
      <c r="B10" s="4" t="s">
        <v>13</v>
      </c>
      <c r="C10" s="5">
        <v>0</v>
      </c>
      <c r="D10" s="5">
        <v>0</v>
      </c>
      <c r="E10" s="5">
        <f t="shared" si="0"/>
        <v>0</v>
      </c>
    </row>
    <row r="11" spans="1:6">
      <c r="A11" s="4">
        <v>3960</v>
      </c>
      <c r="B11" s="4" t="s">
        <v>14</v>
      </c>
      <c r="C11" s="5">
        <v>105000</v>
      </c>
      <c r="D11" s="5">
        <v>167741.04999999999</v>
      </c>
      <c r="E11" s="5">
        <f t="shared" si="0"/>
        <v>62741.049999999988</v>
      </c>
    </row>
    <row r="12" spans="1:6">
      <c r="A12" s="4">
        <v>3970</v>
      </c>
      <c r="B12" s="4" t="s">
        <v>15</v>
      </c>
      <c r="C12" s="5">
        <v>0</v>
      </c>
      <c r="D12" s="5">
        <v>0</v>
      </c>
      <c r="E12" s="5">
        <f t="shared" si="0"/>
        <v>0</v>
      </c>
    </row>
    <row r="13" spans="1:6">
      <c r="A13" s="4">
        <v>3971</v>
      </c>
      <c r="B13" s="4" t="s">
        <v>16</v>
      </c>
      <c r="C13" s="5">
        <v>0</v>
      </c>
      <c r="D13" s="5">
        <v>0</v>
      </c>
      <c r="E13" s="5">
        <f t="shared" si="0"/>
        <v>0</v>
      </c>
    </row>
    <row r="14" spans="1:6">
      <c r="A14" s="4">
        <v>3999</v>
      </c>
      <c r="B14" s="4" t="s">
        <v>67</v>
      </c>
      <c r="C14" s="5">
        <v>0</v>
      </c>
      <c r="D14" s="5">
        <v>2500</v>
      </c>
      <c r="E14" s="5">
        <f t="shared" si="0"/>
        <v>2500</v>
      </c>
      <c r="F14" s="11"/>
    </row>
    <row r="15" spans="1:6">
      <c r="A15" s="2" t="s">
        <v>18</v>
      </c>
      <c r="B15" s="2"/>
      <c r="C15" s="7">
        <f>SUM(C3:C14)</f>
        <v>1190000</v>
      </c>
      <c r="D15" s="7">
        <f>SUM(D3:D14)</f>
        <v>1390365.52</v>
      </c>
      <c r="E15" s="7">
        <f t="shared" si="0"/>
        <v>200365.52000000002</v>
      </c>
    </row>
    <row r="16" spans="1:6">
      <c r="A16" s="8"/>
      <c r="B16" s="8"/>
      <c r="C16" s="8"/>
      <c r="D16" s="8"/>
      <c r="E16" s="8"/>
    </row>
    <row r="17" spans="1:5">
      <c r="A17" s="2" t="s">
        <v>19</v>
      </c>
      <c r="B17" s="2"/>
      <c r="C17" s="3" t="s">
        <v>3</v>
      </c>
      <c r="D17" s="3" t="s">
        <v>4</v>
      </c>
      <c r="E17" s="3" t="s">
        <v>5</v>
      </c>
    </row>
    <row r="18" spans="1:5">
      <c r="A18" s="4">
        <v>4220</v>
      </c>
      <c r="B18" s="4" t="s">
        <v>20</v>
      </c>
      <c r="C18" s="5">
        <v>0</v>
      </c>
      <c r="D18" s="5">
        <v>0</v>
      </c>
      <c r="E18" s="5">
        <f>C18-D18</f>
        <v>0</v>
      </c>
    </row>
    <row r="19" spans="1:5">
      <c r="A19" s="4">
        <v>4300</v>
      </c>
      <c r="B19" s="4" t="s">
        <v>21</v>
      </c>
      <c r="C19" s="5">
        <v>0</v>
      </c>
      <c r="D19" s="5">
        <v>-22730</v>
      </c>
      <c r="E19" s="5">
        <f t="shared" ref="E19:E60" si="1">C19-D19</f>
        <v>22730</v>
      </c>
    </row>
    <row r="20" spans="1:5">
      <c r="A20" s="4">
        <v>4400</v>
      </c>
      <c r="B20" s="4" t="s">
        <v>22</v>
      </c>
      <c r="C20" s="5">
        <v>0</v>
      </c>
      <c r="D20" s="5">
        <v>73375</v>
      </c>
      <c r="E20" s="5">
        <f t="shared" si="1"/>
        <v>-73375</v>
      </c>
    </row>
    <row r="21" spans="1:5">
      <c r="A21" s="4">
        <v>4610</v>
      </c>
      <c r="B21" s="4" t="s">
        <v>23</v>
      </c>
      <c r="C21" s="5">
        <v>0</v>
      </c>
      <c r="D21" s="5">
        <v>0</v>
      </c>
      <c r="E21" s="5">
        <f t="shared" si="1"/>
        <v>0</v>
      </c>
    </row>
    <row r="22" spans="1:5">
      <c r="A22" s="4">
        <v>4620</v>
      </c>
      <c r="B22" s="4" t="s">
        <v>24</v>
      </c>
      <c r="C22" s="5">
        <v>0</v>
      </c>
      <c r="D22" s="5">
        <v>0</v>
      </c>
      <c r="E22" s="5">
        <f t="shared" si="1"/>
        <v>0</v>
      </c>
    </row>
    <row r="23" spans="1:5">
      <c r="A23" s="4">
        <v>4625</v>
      </c>
      <c r="B23" s="4" t="s">
        <v>25</v>
      </c>
      <c r="C23" s="5">
        <v>0</v>
      </c>
      <c r="D23" s="5">
        <v>0</v>
      </c>
      <c r="E23" s="5">
        <f t="shared" si="1"/>
        <v>0</v>
      </c>
    </row>
    <row r="24" spans="1:5">
      <c r="A24" s="4">
        <v>4640</v>
      </c>
      <c r="B24" s="4" t="s">
        <v>26</v>
      </c>
      <c r="C24" s="5">
        <v>0</v>
      </c>
      <c r="D24" s="5">
        <v>0</v>
      </c>
      <c r="E24" s="5">
        <f t="shared" si="1"/>
        <v>0</v>
      </c>
    </row>
    <row r="25" spans="1:5">
      <c r="A25" s="4">
        <v>5000</v>
      </c>
      <c r="B25" s="4" t="s">
        <v>27</v>
      </c>
      <c r="C25" s="5">
        <v>500000</v>
      </c>
      <c r="D25" s="5">
        <v>535341</v>
      </c>
      <c r="E25" s="5">
        <f t="shared" si="1"/>
        <v>-35341</v>
      </c>
    </row>
    <row r="26" spans="1:5">
      <c r="A26" s="4">
        <v>5010</v>
      </c>
      <c r="B26" s="4" t="s">
        <v>28</v>
      </c>
      <c r="C26" s="5">
        <v>77000</v>
      </c>
      <c r="D26" s="5">
        <v>20630</v>
      </c>
      <c r="E26" s="5">
        <f t="shared" si="1"/>
        <v>56370</v>
      </c>
    </row>
    <row r="27" spans="1:5">
      <c r="A27" s="9">
        <v>5180</v>
      </c>
      <c r="B27" s="10" t="s">
        <v>29</v>
      </c>
      <c r="C27" s="5">
        <v>69240</v>
      </c>
      <c r="D27" s="5">
        <v>54604.69</v>
      </c>
      <c r="E27" s="5">
        <f t="shared" si="1"/>
        <v>14635.309999999998</v>
      </c>
    </row>
    <row r="28" spans="1:5">
      <c r="A28" s="4">
        <v>5330</v>
      </c>
      <c r="B28" s="4" t="s">
        <v>30</v>
      </c>
      <c r="C28" s="5">
        <v>0</v>
      </c>
      <c r="D28" s="5">
        <v>0</v>
      </c>
      <c r="E28" s="5">
        <f t="shared" si="1"/>
        <v>0</v>
      </c>
    </row>
    <row r="29" spans="1:5">
      <c r="A29" s="9">
        <v>5400</v>
      </c>
      <c r="B29" s="10" t="s">
        <v>31</v>
      </c>
      <c r="C29" s="5">
        <v>81357</v>
      </c>
      <c r="D29" s="5">
        <f>7699.23+80970.9</f>
        <v>88670.12999999999</v>
      </c>
      <c r="E29" s="5">
        <f t="shared" si="1"/>
        <v>-7313.1299999999901</v>
      </c>
    </row>
    <row r="30" spans="1:5">
      <c r="A30" s="4">
        <v>5990</v>
      </c>
      <c r="B30" s="4" t="s">
        <v>32</v>
      </c>
      <c r="C30" s="5">
        <v>24000</v>
      </c>
      <c r="D30" s="5">
        <f>4392+13898-18290+13883+5185.53</f>
        <v>19068.53</v>
      </c>
      <c r="E30" s="5">
        <f t="shared" si="1"/>
        <v>4931.4700000000012</v>
      </c>
    </row>
    <row r="31" spans="1:5">
      <c r="A31" s="4">
        <v>6310</v>
      </c>
      <c r="B31" s="4" t="s">
        <v>33</v>
      </c>
      <c r="C31" s="5">
        <v>0</v>
      </c>
      <c r="D31" s="5">
        <v>0</v>
      </c>
      <c r="E31" s="5">
        <f t="shared" si="1"/>
        <v>0</v>
      </c>
    </row>
    <row r="32" spans="1:5">
      <c r="A32" s="4">
        <v>6549</v>
      </c>
      <c r="B32" s="4" t="s">
        <v>34</v>
      </c>
      <c r="C32" s="5">
        <v>0</v>
      </c>
      <c r="D32" s="5">
        <v>0</v>
      </c>
      <c r="E32" s="5">
        <f t="shared" si="1"/>
        <v>0</v>
      </c>
    </row>
    <row r="33" spans="1:5">
      <c r="A33" s="4">
        <v>6551</v>
      </c>
      <c r="B33" s="4" t="s">
        <v>35</v>
      </c>
      <c r="C33" s="5">
        <v>0</v>
      </c>
      <c r="D33" s="5">
        <v>0</v>
      </c>
      <c r="E33" s="5">
        <f t="shared" si="1"/>
        <v>0</v>
      </c>
    </row>
    <row r="34" spans="1:5">
      <c r="A34" s="4">
        <v>6553</v>
      </c>
      <c r="B34" s="4" t="s">
        <v>36</v>
      </c>
      <c r="C34" s="5">
        <v>0</v>
      </c>
      <c r="D34" s="5">
        <v>2225</v>
      </c>
      <c r="E34" s="5">
        <f t="shared" si="1"/>
        <v>-2225</v>
      </c>
    </row>
    <row r="35" spans="1:5">
      <c r="A35" s="4">
        <v>6600</v>
      </c>
      <c r="B35" s="4" t="s">
        <v>37</v>
      </c>
      <c r="C35" s="5">
        <v>0</v>
      </c>
      <c r="D35" s="5">
        <v>0</v>
      </c>
      <c r="E35" s="5">
        <f t="shared" si="1"/>
        <v>0</v>
      </c>
    </row>
    <row r="36" spans="1:5">
      <c r="A36" s="4">
        <v>6620</v>
      </c>
      <c r="B36" s="4" t="s">
        <v>38</v>
      </c>
      <c r="C36" s="5">
        <v>0</v>
      </c>
      <c r="D36" s="5">
        <v>6360.21</v>
      </c>
      <c r="E36" s="5">
        <f t="shared" si="1"/>
        <v>-6360.21</v>
      </c>
    </row>
    <row r="37" spans="1:5">
      <c r="A37" s="4">
        <v>6652</v>
      </c>
      <c r="B37" s="4" t="s">
        <v>39</v>
      </c>
      <c r="C37" s="5">
        <v>0</v>
      </c>
      <c r="D37" s="5">
        <v>0</v>
      </c>
      <c r="E37" s="5">
        <f t="shared" si="1"/>
        <v>0</v>
      </c>
    </row>
    <row r="38" spans="1:5">
      <c r="A38" s="4">
        <v>6700</v>
      </c>
      <c r="B38" s="4" t="s">
        <v>40</v>
      </c>
      <c r="C38" s="5">
        <v>150000</v>
      </c>
      <c r="D38" s="5">
        <f>169152+41438</f>
        <v>210590</v>
      </c>
      <c r="E38" s="5">
        <f t="shared" si="1"/>
        <v>-60590</v>
      </c>
    </row>
    <row r="39" spans="1:5">
      <c r="A39" s="4">
        <v>6710</v>
      </c>
      <c r="B39" s="4" t="s">
        <v>41</v>
      </c>
      <c r="C39" s="5">
        <v>0</v>
      </c>
      <c r="D39" s="5">
        <v>0</v>
      </c>
      <c r="E39" s="5">
        <f t="shared" si="1"/>
        <v>0</v>
      </c>
    </row>
    <row r="40" spans="1:5">
      <c r="A40" s="4">
        <v>6800</v>
      </c>
      <c r="B40" s="4" t="s">
        <v>42</v>
      </c>
      <c r="C40" s="5">
        <v>25000</v>
      </c>
      <c r="D40" s="5">
        <f>16409.65+9414</f>
        <v>25823.65</v>
      </c>
      <c r="E40" s="5">
        <f t="shared" si="1"/>
        <v>-823.65000000000146</v>
      </c>
    </row>
    <row r="41" spans="1:5">
      <c r="A41" s="4">
        <v>6801</v>
      </c>
      <c r="B41" s="4" t="s">
        <v>43</v>
      </c>
      <c r="C41" s="5">
        <v>2000</v>
      </c>
      <c r="D41" s="5">
        <f>2354+4400</f>
        <v>6754</v>
      </c>
      <c r="E41" s="5">
        <f t="shared" si="1"/>
        <v>-4754</v>
      </c>
    </row>
    <row r="42" spans="1:5">
      <c r="A42" s="4">
        <v>6860</v>
      </c>
      <c r="B42" s="4" t="s">
        <v>44</v>
      </c>
      <c r="C42" s="5">
        <v>30000</v>
      </c>
      <c r="D42" s="5">
        <f>45736.45+8711.63</f>
        <v>54448.079999999994</v>
      </c>
      <c r="E42" s="5">
        <f t="shared" si="1"/>
        <v>-24448.079999999994</v>
      </c>
    </row>
    <row r="43" spans="1:5">
      <c r="A43" s="4">
        <v>6861</v>
      </c>
      <c r="B43" s="4" t="s">
        <v>45</v>
      </c>
      <c r="C43" s="5">
        <v>10000</v>
      </c>
      <c r="D43" s="5">
        <v>50097.5</v>
      </c>
      <c r="E43" s="5">
        <f t="shared" si="1"/>
        <v>-40097.5</v>
      </c>
    </row>
    <row r="44" spans="1:5">
      <c r="A44" s="4">
        <v>6862</v>
      </c>
      <c r="B44" s="4" t="s">
        <v>46</v>
      </c>
      <c r="C44" s="5">
        <v>0</v>
      </c>
      <c r="D44" s="5">
        <v>1576.23</v>
      </c>
      <c r="E44" s="5">
        <f t="shared" si="1"/>
        <v>-1576.23</v>
      </c>
    </row>
    <row r="45" spans="1:5">
      <c r="A45" s="4">
        <v>6901</v>
      </c>
      <c r="B45" s="4" t="s">
        <v>47</v>
      </c>
      <c r="C45" s="5">
        <v>30000</v>
      </c>
      <c r="D45" s="5">
        <f>35124.64+7463.3</f>
        <v>42587.94</v>
      </c>
      <c r="E45" s="5">
        <f t="shared" si="1"/>
        <v>-12587.940000000002</v>
      </c>
    </row>
    <row r="46" spans="1:5">
      <c r="A46" s="4">
        <v>6902</v>
      </c>
      <c r="B46" s="4" t="s">
        <v>48</v>
      </c>
      <c r="C46" s="5">
        <v>23000</v>
      </c>
      <c r="D46" s="5">
        <f>18228.41+49245.71+29200</f>
        <v>96674.12</v>
      </c>
      <c r="E46" s="5">
        <f t="shared" si="1"/>
        <v>-73674.12</v>
      </c>
    </row>
    <row r="47" spans="1:5">
      <c r="A47" s="4">
        <v>7320</v>
      </c>
      <c r="B47" s="4" t="s">
        <v>49</v>
      </c>
      <c r="C47" s="5">
        <v>70000</v>
      </c>
      <c r="D47" s="5">
        <v>49502.400000000001</v>
      </c>
      <c r="E47" s="5">
        <f t="shared" si="1"/>
        <v>20497.599999999999</v>
      </c>
    </row>
    <row r="48" spans="1:5">
      <c r="A48" s="4">
        <v>7420</v>
      </c>
      <c r="B48" s="4" t="s">
        <v>50</v>
      </c>
      <c r="C48" s="5">
        <v>0</v>
      </c>
      <c r="D48" s="5">
        <v>800</v>
      </c>
      <c r="E48" s="5">
        <f t="shared" si="1"/>
        <v>-800</v>
      </c>
    </row>
    <row r="49" spans="1:6">
      <c r="A49" s="4">
        <v>7500</v>
      </c>
      <c r="B49" s="4" t="s">
        <v>51</v>
      </c>
      <c r="C49" s="5">
        <v>4313</v>
      </c>
      <c r="D49" s="5">
        <v>1231.25</v>
      </c>
      <c r="E49" s="5">
        <f t="shared" si="1"/>
        <v>3081.75</v>
      </c>
    </row>
    <row r="50" spans="1:6">
      <c r="A50" s="4">
        <v>7720</v>
      </c>
      <c r="B50" s="4" t="s">
        <v>52</v>
      </c>
      <c r="C50" s="5">
        <v>0</v>
      </c>
      <c r="D50" s="5">
        <f>13945+500</f>
        <v>14445</v>
      </c>
      <c r="E50" s="5">
        <f t="shared" si="1"/>
        <v>-14445</v>
      </c>
    </row>
    <row r="51" spans="1:6">
      <c r="A51" s="4">
        <v>7770</v>
      </c>
      <c r="B51" s="4" t="s">
        <v>53</v>
      </c>
      <c r="C51" s="5">
        <v>70270</v>
      </c>
      <c r="D51" s="5">
        <f>28650.66+29218.58</f>
        <v>57869.240000000005</v>
      </c>
      <c r="E51" s="5">
        <f t="shared" si="1"/>
        <v>12400.759999999995</v>
      </c>
    </row>
    <row r="52" spans="1:6">
      <c r="A52" s="4">
        <v>7771</v>
      </c>
      <c r="B52" s="4" t="s">
        <v>54</v>
      </c>
      <c r="C52" s="5">
        <v>0</v>
      </c>
      <c r="D52" s="5">
        <v>-4.8600000000000003</v>
      </c>
      <c r="E52" s="5">
        <f t="shared" si="1"/>
        <v>4.8600000000000003</v>
      </c>
    </row>
    <row r="53" spans="1:6">
      <c r="A53" s="4">
        <v>7790</v>
      </c>
      <c r="B53" s="4" t="s">
        <v>55</v>
      </c>
      <c r="C53" s="5">
        <v>0</v>
      </c>
      <c r="D53" s="5">
        <f>7847.48+310</f>
        <v>8157.48</v>
      </c>
      <c r="E53" s="5">
        <f t="shared" si="1"/>
        <v>-8157.48</v>
      </c>
    </row>
    <row r="54" spans="1:6">
      <c r="A54" s="4">
        <v>7793</v>
      </c>
      <c r="B54" s="4" t="s">
        <v>56</v>
      </c>
      <c r="C54" s="5">
        <v>0</v>
      </c>
      <c r="D54" s="5">
        <v>2905.28</v>
      </c>
      <c r="E54" s="5">
        <f t="shared" si="1"/>
        <v>-2905.28</v>
      </c>
    </row>
    <row r="55" spans="1:6">
      <c r="A55" s="4">
        <v>7830</v>
      </c>
      <c r="B55" s="4" t="s">
        <v>68</v>
      </c>
      <c r="C55" s="5">
        <v>0</v>
      </c>
      <c r="D55" s="5">
        <v>54373.01</v>
      </c>
      <c r="E55" s="5">
        <f>C55-D55</f>
        <v>-54373.01</v>
      </c>
    </row>
    <row r="56" spans="1:6">
      <c r="A56" s="4">
        <v>8050</v>
      </c>
      <c r="B56" s="4" t="s">
        <v>57</v>
      </c>
      <c r="C56" s="5">
        <v>0</v>
      </c>
      <c r="D56" s="5">
        <v>-613.59</v>
      </c>
      <c r="E56" s="5">
        <f t="shared" si="1"/>
        <v>613.59</v>
      </c>
    </row>
    <row r="57" spans="1:6">
      <c r="A57" s="4">
        <v>8150</v>
      </c>
      <c r="B57" s="4" t="s">
        <v>58</v>
      </c>
      <c r="C57" s="5">
        <v>0</v>
      </c>
      <c r="D57" s="5">
        <v>369.81</v>
      </c>
      <c r="E57" s="5">
        <f t="shared" si="1"/>
        <v>-369.81</v>
      </c>
    </row>
    <row r="58" spans="1:6">
      <c r="A58" s="4">
        <v>8960</v>
      </c>
      <c r="B58" s="4" t="s">
        <v>59</v>
      </c>
      <c r="C58" s="5">
        <v>0</v>
      </c>
      <c r="D58" s="5">
        <v>0</v>
      </c>
      <c r="E58" s="5">
        <f t="shared" si="1"/>
        <v>0</v>
      </c>
    </row>
    <row r="59" spans="1:6">
      <c r="A59" s="4">
        <v>8990</v>
      </c>
      <c r="B59" s="4" t="s">
        <v>60</v>
      </c>
      <c r="C59" s="5">
        <v>0</v>
      </c>
      <c r="D59" s="5">
        <v>0</v>
      </c>
      <c r="E59" s="5">
        <f t="shared" si="1"/>
        <v>0</v>
      </c>
    </row>
    <row r="60" spans="1:6">
      <c r="A60" s="2" t="s">
        <v>61</v>
      </c>
      <c r="B60" s="2"/>
      <c r="C60" s="7">
        <f>SUM(C18:C59)</f>
        <v>1166180</v>
      </c>
      <c r="D60" s="7">
        <f>SUM(D18:D59)</f>
        <v>1455131.0999999999</v>
      </c>
      <c r="E60" s="7">
        <f t="shared" si="1"/>
        <v>-288951.09999999986</v>
      </c>
    </row>
    <row r="61" spans="1:6">
      <c r="A61" s="8"/>
      <c r="B61" s="8"/>
      <c r="C61" s="8"/>
      <c r="D61" s="8"/>
      <c r="E61" s="8"/>
      <c r="F61" s="11"/>
    </row>
    <row r="62" spans="1:6">
      <c r="A62" s="2" t="s">
        <v>62</v>
      </c>
      <c r="B62" s="2"/>
      <c r="C62" s="7">
        <f>C15-C60</f>
        <v>23820</v>
      </c>
      <c r="D62" s="7">
        <f>D15-D60</f>
        <v>-64765.579999999842</v>
      </c>
      <c r="E62" s="7">
        <f>D62-C62</f>
        <v>-88585.579999999842</v>
      </c>
    </row>
    <row r="63" spans="1:6">
      <c r="D63" s="11"/>
    </row>
    <row r="64" spans="1:6">
      <c r="D64" s="11"/>
    </row>
    <row r="66" spans="4:4">
      <c r="D66" s="11"/>
    </row>
    <row r="68" spans="4:4">
      <c r="D68" s="11"/>
    </row>
    <row r="69" spans="4:4">
      <c r="D69" s="11"/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sqref="A1:XFD1048576"/>
    </sheetView>
  </sheetViews>
  <sheetFormatPr baseColWidth="10" defaultRowHeight="15" x14ac:dyDescent="0"/>
  <cols>
    <col min="2" max="2" width="46" bestFit="1" customWidth="1"/>
    <col min="3" max="3" width="12.6640625" bestFit="1" customWidth="1"/>
    <col min="4" max="4" width="13.6640625" bestFit="1" customWidth="1"/>
    <col min="5" max="5" width="10.3320312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>
      <c r="A3" s="4">
        <v>3000</v>
      </c>
      <c r="B3" s="4" t="s">
        <v>6</v>
      </c>
      <c r="C3" s="5">
        <v>0</v>
      </c>
      <c r="D3" s="5">
        <v>0</v>
      </c>
      <c r="E3" s="5">
        <f>D3-C3</f>
        <v>0</v>
      </c>
    </row>
    <row r="4" spans="1:5">
      <c r="A4" s="4">
        <v>3001</v>
      </c>
      <c r="B4" s="4" t="s">
        <v>7</v>
      </c>
      <c r="C4" s="5">
        <v>0</v>
      </c>
      <c r="D4" s="5">
        <v>0</v>
      </c>
      <c r="E4" s="5">
        <f t="shared" ref="E4:E15" si="0">D4-C4</f>
        <v>0</v>
      </c>
    </row>
    <row r="5" spans="1:5">
      <c r="A5" s="4">
        <v>3100</v>
      </c>
      <c r="B5" s="4" t="s">
        <v>8</v>
      </c>
      <c r="C5" s="5">
        <v>0</v>
      </c>
      <c r="D5" s="5">
        <v>0</v>
      </c>
      <c r="E5" s="5">
        <f t="shared" si="0"/>
        <v>0</v>
      </c>
    </row>
    <row r="6" spans="1:5">
      <c r="A6" s="4">
        <v>3110</v>
      </c>
      <c r="B6" s="4" t="s">
        <v>9</v>
      </c>
      <c r="C6" s="5">
        <v>0</v>
      </c>
      <c r="D6" s="5">
        <v>0</v>
      </c>
      <c r="E6" s="5">
        <f t="shared" si="0"/>
        <v>0</v>
      </c>
    </row>
    <row r="7" spans="1:5">
      <c r="A7" s="4">
        <v>3120</v>
      </c>
      <c r="B7" s="4" t="s">
        <v>10</v>
      </c>
      <c r="C7" s="5">
        <v>0</v>
      </c>
      <c r="D7" s="5">
        <v>0</v>
      </c>
      <c r="E7" s="5">
        <f t="shared" si="0"/>
        <v>0</v>
      </c>
    </row>
    <row r="8" spans="1:5">
      <c r="A8" s="4">
        <v>3400</v>
      </c>
      <c r="B8" s="4" t="s">
        <v>11</v>
      </c>
      <c r="C8" s="5">
        <v>0</v>
      </c>
      <c r="D8" s="5">
        <v>0</v>
      </c>
      <c r="E8" s="5">
        <f t="shared" si="0"/>
        <v>0</v>
      </c>
    </row>
    <row r="9" spans="1:5">
      <c r="A9" s="4">
        <v>3700</v>
      </c>
      <c r="B9" s="4" t="s">
        <v>12</v>
      </c>
      <c r="C9" s="5">
        <v>0</v>
      </c>
      <c r="D9" s="5">
        <v>0</v>
      </c>
      <c r="E9" s="5">
        <f t="shared" si="0"/>
        <v>0</v>
      </c>
    </row>
    <row r="10" spans="1:5">
      <c r="A10" s="4">
        <v>3940</v>
      </c>
      <c r="B10" s="4" t="s">
        <v>13</v>
      </c>
      <c r="C10" s="5">
        <v>0</v>
      </c>
      <c r="D10" s="5">
        <v>0</v>
      </c>
      <c r="E10" s="5">
        <f t="shared" si="0"/>
        <v>0</v>
      </c>
    </row>
    <row r="11" spans="1:5">
      <c r="A11" s="4">
        <v>3960</v>
      </c>
      <c r="B11" s="4" t="s">
        <v>14</v>
      </c>
      <c r="C11" s="5">
        <v>0</v>
      </c>
      <c r="D11" s="5">
        <v>0</v>
      </c>
      <c r="E11" s="5">
        <f t="shared" si="0"/>
        <v>0</v>
      </c>
    </row>
    <row r="12" spans="1:5">
      <c r="A12" s="4">
        <v>3970</v>
      </c>
      <c r="B12" s="4" t="s">
        <v>15</v>
      </c>
      <c r="C12" s="5">
        <v>0</v>
      </c>
      <c r="D12" s="5">
        <v>0</v>
      </c>
      <c r="E12" s="5">
        <f t="shared" si="0"/>
        <v>0</v>
      </c>
    </row>
    <row r="13" spans="1:5">
      <c r="A13" s="4">
        <v>3971</v>
      </c>
      <c r="B13" s="4" t="s">
        <v>16</v>
      </c>
      <c r="C13" s="5">
        <v>0</v>
      </c>
      <c r="D13" s="5">
        <v>0</v>
      </c>
      <c r="E13" s="5">
        <f t="shared" si="0"/>
        <v>0</v>
      </c>
    </row>
    <row r="14" spans="1:5">
      <c r="A14" s="4">
        <v>3999</v>
      </c>
      <c r="B14" s="4" t="s">
        <v>17</v>
      </c>
      <c r="C14" s="5">
        <v>0</v>
      </c>
      <c r="D14" s="5">
        <v>0</v>
      </c>
      <c r="E14" s="5">
        <f t="shared" si="0"/>
        <v>0</v>
      </c>
    </row>
    <row r="15" spans="1:5">
      <c r="A15" s="2" t="s">
        <v>18</v>
      </c>
      <c r="B15" s="2"/>
      <c r="C15" s="7">
        <f>SUM(C3:C14)</f>
        <v>0</v>
      </c>
      <c r="D15" s="7">
        <f>SUM(D3:D14)</f>
        <v>0</v>
      </c>
      <c r="E15" s="5">
        <f t="shared" si="0"/>
        <v>0</v>
      </c>
    </row>
    <row r="16" spans="1:5">
      <c r="A16" s="8"/>
      <c r="B16" s="8"/>
      <c r="C16" s="8"/>
      <c r="D16" s="8"/>
      <c r="E16" s="8"/>
    </row>
    <row r="17" spans="1:5">
      <c r="A17" s="2" t="s">
        <v>19</v>
      </c>
      <c r="B17" s="2"/>
      <c r="C17" s="3" t="s">
        <v>3</v>
      </c>
      <c r="D17" s="3" t="s">
        <v>4</v>
      </c>
      <c r="E17" s="3" t="s">
        <v>5</v>
      </c>
    </row>
    <row r="18" spans="1:5">
      <c r="A18" s="4">
        <v>4220</v>
      </c>
      <c r="B18" s="4" t="s">
        <v>20</v>
      </c>
      <c r="C18" s="5">
        <v>0</v>
      </c>
      <c r="D18" s="5">
        <v>0</v>
      </c>
      <c r="E18" s="5">
        <f>C18-D18</f>
        <v>0</v>
      </c>
    </row>
    <row r="19" spans="1:5">
      <c r="A19" s="4">
        <v>4300</v>
      </c>
      <c r="B19" s="4" t="s">
        <v>21</v>
      </c>
      <c r="C19" s="5">
        <v>0</v>
      </c>
      <c r="D19" s="5">
        <v>0</v>
      </c>
      <c r="E19" s="5">
        <f t="shared" ref="E19:E59" si="1">C19-D19</f>
        <v>0</v>
      </c>
    </row>
    <row r="20" spans="1:5">
      <c r="A20" s="4">
        <v>4400</v>
      </c>
      <c r="B20" s="4" t="s">
        <v>22</v>
      </c>
      <c r="C20" s="5">
        <v>0</v>
      </c>
      <c r="D20" s="5">
        <v>0</v>
      </c>
      <c r="E20" s="5">
        <f t="shared" si="1"/>
        <v>0</v>
      </c>
    </row>
    <row r="21" spans="1:5">
      <c r="A21" s="4">
        <v>4610</v>
      </c>
      <c r="B21" s="4" t="s">
        <v>23</v>
      </c>
      <c r="C21" s="5">
        <v>0</v>
      </c>
      <c r="D21" s="5">
        <v>0</v>
      </c>
      <c r="E21" s="5">
        <f t="shared" si="1"/>
        <v>0</v>
      </c>
    </row>
    <row r="22" spans="1:5">
      <c r="A22" s="4">
        <v>4620</v>
      </c>
      <c r="B22" s="4" t="s">
        <v>24</v>
      </c>
      <c r="C22" s="5">
        <v>0</v>
      </c>
      <c r="D22" s="5">
        <v>0</v>
      </c>
      <c r="E22" s="5">
        <f t="shared" si="1"/>
        <v>0</v>
      </c>
    </row>
    <row r="23" spans="1:5">
      <c r="A23" s="4">
        <v>4625</v>
      </c>
      <c r="B23" s="4" t="s">
        <v>25</v>
      </c>
      <c r="C23" s="5">
        <v>0</v>
      </c>
      <c r="D23" s="5">
        <v>0</v>
      </c>
      <c r="E23" s="5">
        <f t="shared" si="1"/>
        <v>0</v>
      </c>
    </row>
    <row r="24" spans="1:5">
      <c r="A24" s="4">
        <v>4640</v>
      </c>
      <c r="B24" s="4" t="s">
        <v>26</v>
      </c>
      <c r="C24" s="5">
        <v>0</v>
      </c>
      <c r="D24" s="5">
        <v>0</v>
      </c>
      <c r="E24" s="5">
        <f t="shared" si="1"/>
        <v>0</v>
      </c>
    </row>
    <row r="25" spans="1:5">
      <c r="A25" s="4">
        <v>5000</v>
      </c>
      <c r="B25" s="4" t="s">
        <v>27</v>
      </c>
      <c r="C25" s="5">
        <v>0</v>
      </c>
      <c r="D25" s="5">
        <v>0</v>
      </c>
      <c r="E25" s="5">
        <f t="shared" si="1"/>
        <v>0</v>
      </c>
    </row>
    <row r="26" spans="1:5">
      <c r="A26" s="4">
        <v>5010</v>
      </c>
      <c r="B26" s="4" t="s">
        <v>28</v>
      </c>
      <c r="C26" s="5">
        <v>0</v>
      </c>
      <c r="D26" s="5">
        <v>0</v>
      </c>
      <c r="E26" s="5">
        <f t="shared" si="1"/>
        <v>0</v>
      </c>
    </row>
    <row r="27" spans="1:5">
      <c r="A27" s="9">
        <v>5180</v>
      </c>
      <c r="B27" s="10" t="s">
        <v>29</v>
      </c>
      <c r="C27" s="5">
        <v>0</v>
      </c>
      <c r="D27" s="5">
        <v>0</v>
      </c>
      <c r="E27" s="5">
        <f t="shared" si="1"/>
        <v>0</v>
      </c>
    </row>
    <row r="28" spans="1:5">
      <c r="A28" s="4">
        <v>5330</v>
      </c>
      <c r="B28" s="4" t="s">
        <v>30</v>
      </c>
      <c r="C28" s="5">
        <v>0</v>
      </c>
      <c r="D28" s="5">
        <v>0</v>
      </c>
      <c r="E28" s="5">
        <f t="shared" si="1"/>
        <v>0</v>
      </c>
    </row>
    <row r="29" spans="1:5">
      <c r="A29" s="9">
        <v>5400</v>
      </c>
      <c r="B29" s="10" t="s">
        <v>31</v>
      </c>
      <c r="C29" s="5">
        <v>0</v>
      </c>
      <c r="D29" s="5">
        <v>0</v>
      </c>
      <c r="E29" s="5">
        <f t="shared" si="1"/>
        <v>0</v>
      </c>
    </row>
    <row r="30" spans="1:5">
      <c r="A30" s="4">
        <v>5990</v>
      </c>
      <c r="B30" s="4" t="s">
        <v>32</v>
      </c>
      <c r="C30" s="5">
        <v>0</v>
      </c>
      <c r="D30" s="5">
        <v>0</v>
      </c>
      <c r="E30" s="5">
        <f t="shared" si="1"/>
        <v>0</v>
      </c>
    </row>
    <row r="31" spans="1:5">
      <c r="A31" s="4">
        <v>6310</v>
      </c>
      <c r="B31" s="4" t="s">
        <v>33</v>
      </c>
      <c r="C31" s="5">
        <v>0</v>
      </c>
      <c r="D31" s="5">
        <v>0</v>
      </c>
      <c r="E31" s="5">
        <f t="shared" si="1"/>
        <v>0</v>
      </c>
    </row>
    <row r="32" spans="1:5">
      <c r="A32" s="4">
        <v>6549</v>
      </c>
      <c r="B32" s="4" t="s">
        <v>34</v>
      </c>
      <c r="C32" s="5">
        <v>0</v>
      </c>
      <c r="D32" s="5">
        <v>0</v>
      </c>
      <c r="E32" s="5">
        <f t="shared" si="1"/>
        <v>0</v>
      </c>
    </row>
    <row r="33" spans="1:5">
      <c r="A33" s="4">
        <v>6551</v>
      </c>
      <c r="B33" s="4" t="s">
        <v>35</v>
      </c>
      <c r="C33" s="5">
        <v>0</v>
      </c>
      <c r="D33" s="5">
        <v>0</v>
      </c>
      <c r="E33" s="5">
        <f t="shared" si="1"/>
        <v>0</v>
      </c>
    </row>
    <row r="34" spans="1:5">
      <c r="A34" s="4">
        <v>6553</v>
      </c>
      <c r="B34" s="4" t="s">
        <v>36</v>
      </c>
      <c r="C34" s="5">
        <v>0</v>
      </c>
      <c r="D34" s="5">
        <v>0</v>
      </c>
      <c r="E34" s="5">
        <f t="shared" si="1"/>
        <v>0</v>
      </c>
    </row>
    <row r="35" spans="1:5">
      <c r="A35" s="4">
        <v>6600</v>
      </c>
      <c r="B35" s="4" t="s">
        <v>37</v>
      </c>
      <c r="C35" s="5">
        <v>0</v>
      </c>
      <c r="D35" s="5">
        <v>0</v>
      </c>
      <c r="E35" s="5">
        <f t="shared" si="1"/>
        <v>0</v>
      </c>
    </row>
    <row r="36" spans="1:5">
      <c r="A36" s="4">
        <v>6620</v>
      </c>
      <c r="B36" s="4" t="s">
        <v>38</v>
      </c>
      <c r="C36" s="5">
        <v>0</v>
      </c>
      <c r="D36" s="5">
        <v>0</v>
      </c>
      <c r="E36" s="5">
        <f t="shared" si="1"/>
        <v>0</v>
      </c>
    </row>
    <row r="37" spans="1:5">
      <c r="A37" s="4">
        <v>6652</v>
      </c>
      <c r="B37" s="4" t="s">
        <v>39</v>
      </c>
      <c r="C37" s="5">
        <v>0</v>
      </c>
      <c r="D37" s="5">
        <v>0</v>
      </c>
      <c r="E37" s="5">
        <f t="shared" si="1"/>
        <v>0</v>
      </c>
    </row>
    <row r="38" spans="1:5">
      <c r="A38" s="4">
        <v>6700</v>
      </c>
      <c r="B38" s="4" t="s">
        <v>40</v>
      </c>
      <c r="C38" s="5">
        <v>0</v>
      </c>
      <c r="D38" s="5">
        <v>0</v>
      </c>
      <c r="E38" s="5">
        <f t="shared" si="1"/>
        <v>0</v>
      </c>
    </row>
    <row r="39" spans="1:5">
      <c r="A39" s="4">
        <v>6710</v>
      </c>
      <c r="B39" s="4" t="s">
        <v>41</v>
      </c>
      <c r="C39" s="5">
        <v>0</v>
      </c>
      <c r="D39" s="5">
        <v>0</v>
      </c>
      <c r="E39" s="5">
        <f t="shared" si="1"/>
        <v>0</v>
      </c>
    </row>
    <row r="40" spans="1:5">
      <c r="A40" s="4">
        <v>6800</v>
      </c>
      <c r="B40" s="4" t="s">
        <v>42</v>
      </c>
      <c r="C40" s="5">
        <v>0</v>
      </c>
      <c r="D40" s="5">
        <v>0</v>
      </c>
      <c r="E40" s="5">
        <f t="shared" si="1"/>
        <v>0</v>
      </c>
    </row>
    <row r="41" spans="1:5">
      <c r="A41" s="4">
        <v>6801</v>
      </c>
      <c r="B41" s="4" t="s">
        <v>43</v>
      </c>
      <c r="C41" s="5">
        <v>0</v>
      </c>
      <c r="D41" s="5">
        <v>0</v>
      </c>
      <c r="E41" s="5">
        <f t="shared" si="1"/>
        <v>0</v>
      </c>
    </row>
    <row r="42" spans="1:5">
      <c r="A42" s="4">
        <v>6860</v>
      </c>
      <c r="B42" s="4" t="s">
        <v>44</v>
      </c>
      <c r="C42" s="5">
        <v>0</v>
      </c>
      <c r="D42" s="5">
        <v>0</v>
      </c>
      <c r="E42" s="5">
        <f t="shared" si="1"/>
        <v>0</v>
      </c>
    </row>
    <row r="43" spans="1:5">
      <c r="A43" s="4">
        <v>6861</v>
      </c>
      <c r="B43" s="4" t="s">
        <v>45</v>
      </c>
      <c r="C43" s="5">
        <v>0</v>
      </c>
      <c r="D43" s="5">
        <v>0</v>
      </c>
      <c r="E43" s="5">
        <f t="shared" si="1"/>
        <v>0</v>
      </c>
    </row>
    <row r="44" spans="1:5">
      <c r="A44" s="4">
        <v>6862</v>
      </c>
      <c r="B44" s="4" t="s">
        <v>46</v>
      </c>
      <c r="C44" s="5">
        <v>0</v>
      </c>
      <c r="D44" s="5">
        <v>0</v>
      </c>
      <c r="E44" s="5">
        <f t="shared" si="1"/>
        <v>0</v>
      </c>
    </row>
    <row r="45" spans="1:5">
      <c r="A45" s="4">
        <v>6901</v>
      </c>
      <c r="B45" s="4" t="s">
        <v>47</v>
      </c>
      <c r="C45" s="5">
        <v>0</v>
      </c>
      <c r="D45" s="5">
        <v>0</v>
      </c>
      <c r="E45" s="5">
        <f t="shared" si="1"/>
        <v>0</v>
      </c>
    </row>
    <row r="46" spans="1:5">
      <c r="A46" s="4">
        <v>6902</v>
      </c>
      <c r="B46" s="4" t="s">
        <v>48</v>
      </c>
      <c r="C46" s="5">
        <v>0</v>
      </c>
      <c r="D46" s="5">
        <v>0</v>
      </c>
      <c r="E46" s="5">
        <f t="shared" si="1"/>
        <v>0</v>
      </c>
    </row>
    <row r="47" spans="1:5">
      <c r="A47" s="4">
        <v>7320</v>
      </c>
      <c r="B47" s="4" t="s">
        <v>49</v>
      </c>
      <c r="C47" s="5">
        <v>0</v>
      </c>
      <c r="D47" s="5">
        <v>0</v>
      </c>
      <c r="E47" s="5">
        <f t="shared" si="1"/>
        <v>0</v>
      </c>
    </row>
    <row r="48" spans="1:5">
      <c r="A48" s="4">
        <v>7420</v>
      </c>
      <c r="B48" s="4" t="s">
        <v>50</v>
      </c>
      <c r="C48" s="5">
        <v>0</v>
      </c>
      <c r="D48" s="5">
        <v>0</v>
      </c>
      <c r="E48" s="5">
        <f t="shared" si="1"/>
        <v>0</v>
      </c>
    </row>
    <row r="49" spans="1:5">
      <c r="A49" s="4">
        <v>7500</v>
      </c>
      <c r="B49" s="4" t="s">
        <v>51</v>
      </c>
      <c r="C49" s="5">
        <v>0</v>
      </c>
      <c r="D49" s="5">
        <v>0</v>
      </c>
      <c r="E49" s="5">
        <f t="shared" si="1"/>
        <v>0</v>
      </c>
    </row>
    <row r="50" spans="1:5">
      <c r="A50" s="4">
        <v>7720</v>
      </c>
      <c r="B50" s="4" t="s">
        <v>52</v>
      </c>
      <c r="C50" s="5">
        <v>0</v>
      </c>
      <c r="D50" s="5">
        <v>0</v>
      </c>
      <c r="E50" s="5">
        <f t="shared" si="1"/>
        <v>0</v>
      </c>
    </row>
    <row r="51" spans="1:5">
      <c r="A51" s="4">
        <v>7770</v>
      </c>
      <c r="B51" s="4" t="s">
        <v>53</v>
      </c>
      <c r="C51" s="5">
        <v>0</v>
      </c>
      <c r="D51" s="5">
        <v>0</v>
      </c>
      <c r="E51" s="5">
        <f t="shared" si="1"/>
        <v>0</v>
      </c>
    </row>
    <row r="52" spans="1:5">
      <c r="A52" s="4">
        <v>7771</v>
      </c>
      <c r="B52" s="4" t="s">
        <v>54</v>
      </c>
      <c r="C52" s="5">
        <v>0</v>
      </c>
      <c r="D52" s="5">
        <v>0</v>
      </c>
      <c r="E52" s="5">
        <f t="shared" si="1"/>
        <v>0</v>
      </c>
    </row>
    <row r="53" spans="1:5">
      <c r="A53" s="4">
        <v>7790</v>
      </c>
      <c r="B53" s="4" t="s">
        <v>55</v>
      </c>
      <c r="C53" s="5">
        <v>0</v>
      </c>
      <c r="D53" s="5">
        <v>0</v>
      </c>
      <c r="E53" s="5">
        <f t="shared" si="1"/>
        <v>0</v>
      </c>
    </row>
    <row r="54" spans="1:5">
      <c r="A54" s="4">
        <v>7793</v>
      </c>
      <c r="B54" s="4" t="s">
        <v>56</v>
      </c>
      <c r="C54" s="5">
        <v>0</v>
      </c>
      <c r="D54" s="5">
        <v>0</v>
      </c>
      <c r="E54" s="5">
        <f t="shared" si="1"/>
        <v>0</v>
      </c>
    </row>
    <row r="55" spans="1:5">
      <c r="A55" s="4">
        <v>8050</v>
      </c>
      <c r="B55" s="4" t="s">
        <v>57</v>
      </c>
      <c r="C55" s="5">
        <v>0</v>
      </c>
      <c r="D55" s="5">
        <v>0</v>
      </c>
      <c r="E55" s="5">
        <f t="shared" si="1"/>
        <v>0</v>
      </c>
    </row>
    <row r="56" spans="1:5">
      <c r="A56" s="4">
        <v>8150</v>
      </c>
      <c r="B56" s="4" t="s">
        <v>58</v>
      </c>
      <c r="C56" s="5">
        <v>0</v>
      </c>
      <c r="D56" s="5">
        <v>0</v>
      </c>
      <c r="E56" s="5">
        <f t="shared" si="1"/>
        <v>0</v>
      </c>
    </row>
    <row r="57" spans="1:5">
      <c r="A57" s="4">
        <v>8960</v>
      </c>
      <c r="B57" s="4" t="s">
        <v>59</v>
      </c>
      <c r="C57" s="5">
        <v>0</v>
      </c>
      <c r="D57" s="5">
        <v>0</v>
      </c>
      <c r="E57" s="5">
        <f t="shared" si="1"/>
        <v>0</v>
      </c>
    </row>
    <row r="58" spans="1:5">
      <c r="A58" s="4">
        <v>8990</v>
      </c>
      <c r="B58" s="4" t="s">
        <v>60</v>
      </c>
      <c r="C58" s="5">
        <v>0</v>
      </c>
      <c r="D58" s="5">
        <v>0</v>
      </c>
      <c r="E58" s="5">
        <f t="shared" si="1"/>
        <v>0</v>
      </c>
    </row>
    <row r="59" spans="1:5">
      <c r="A59" s="2" t="s">
        <v>61</v>
      </c>
      <c r="B59" s="2"/>
      <c r="C59" s="7">
        <f>SUM(C18:C58)</f>
        <v>0</v>
      </c>
      <c r="D59" s="7">
        <f>SUM(D18:D58)</f>
        <v>0</v>
      </c>
      <c r="E59" s="5">
        <f t="shared" si="1"/>
        <v>0</v>
      </c>
    </row>
    <row r="60" spans="1:5">
      <c r="A60" s="8"/>
      <c r="B60" s="8"/>
      <c r="C60" s="8"/>
      <c r="D60" s="8"/>
      <c r="E60" s="8"/>
    </row>
    <row r="61" spans="1:5">
      <c r="A61" s="2" t="s">
        <v>62</v>
      </c>
      <c r="B61" s="2"/>
      <c r="C61" s="7">
        <f>C15-C59</f>
        <v>0</v>
      </c>
      <c r="D61" s="7">
        <f>D15-D59</f>
        <v>0</v>
      </c>
      <c r="E61" s="7">
        <f>D61-C61</f>
        <v>0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30" workbookViewId="0">
      <selection activeCell="D55" sqref="D55"/>
    </sheetView>
  </sheetViews>
  <sheetFormatPr baseColWidth="10" defaultRowHeight="15" x14ac:dyDescent="0"/>
  <cols>
    <col min="2" max="2" width="46" bestFit="1" customWidth="1"/>
    <col min="3" max="3" width="12.6640625" bestFit="1" customWidth="1"/>
    <col min="4" max="4" width="13.6640625" bestFit="1" customWidth="1"/>
    <col min="5" max="5" width="10.3320312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>
      <c r="A3" s="4">
        <v>3000</v>
      </c>
      <c r="B3" s="4" t="s">
        <v>6</v>
      </c>
      <c r="C3" s="5">
        <v>300000</v>
      </c>
      <c r="D3" s="6">
        <f>169175+49950</f>
        <v>219125</v>
      </c>
      <c r="E3" s="5">
        <f>D3-C3</f>
        <v>-80875</v>
      </c>
    </row>
    <row r="4" spans="1:5">
      <c r="A4" s="4">
        <v>3001</v>
      </c>
      <c r="B4" s="4" t="s">
        <v>7</v>
      </c>
      <c r="C4" s="5">
        <v>0</v>
      </c>
      <c r="D4" s="6">
        <v>0</v>
      </c>
      <c r="E4" s="5">
        <f t="shared" ref="E4:E15" si="0">D4-C4</f>
        <v>0</v>
      </c>
    </row>
    <row r="5" spans="1:5">
      <c r="A5" s="4">
        <v>3100</v>
      </c>
      <c r="B5" s="4" t="s">
        <v>8</v>
      </c>
      <c r="C5" s="5">
        <v>160000</v>
      </c>
      <c r="D5" s="6">
        <v>51937</v>
      </c>
      <c r="E5" s="5">
        <f t="shared" si="0"/>
        <v>-108063</v>
      </c>
    </row>
    <row r="6" spans="1:5">
      <c r="A6" s="4">
        <v>3110</v>
      </c>
      <c r="B6" s="4" t="s">
        <v>9</v>
      </c>
      <c r="C6" s="5">
        <v>16000</v>
      </c>
      <c r="D6" s="6">
        <v>270</v>
      </c>
      <c r="E6" s="5">
        <f t="shared" si="0"/>
        <v>-15730</v>
      </c>
    </row>
    <row r="7" spans="1:5">
      <c r="A7" s="4">
        <v>3120</v>
      </c>
      <c r="B7" s="4" t="s">
        <v>10</v>
      </c>
      <c r="C7" s="5">
        <v>0</v>
      </c>
      <c r="D7" s="6">
        <v>0</v>
      </c>
      <c r="E7" s="5">
        <f t="shared" si="0"/>
        <v>0</v>
      </c>
    </row>
    <row r="8" spans="1:5">
      <c r="A8" s="4">
        <v>3400</v>
      </c>
      <c r="B8" s="4" t="s">
        <v>11</v>
      </c>
      <c r="C8" s="5">
        <v>0</v>
      </c>
      <c r="D8" s="6">
        <v>0</v>
      </c>
      <c r="E8" s="5">
        <f t="shared" si="0"/>
        <v>0</v>
      </c>
    </row>
    <row r="9" spans="1:5">
      <c r="A9" s="4">
        <v>3700</v>
      </c>
      <c r="B9" s="4" t="s">
        <v>12</v>
      </c>
      <c r="C9" s="5">
        <v>0</v>
      </c>
      <c r="D9" s="6">
        <v>0</v>
      </c>
      <c r="E9" s="5">
        <f t="shared" si="0"/>
        <v>0</v>
      </c>
    </row>
    <row r="10" spans="1:5">
      <c r="A10" s="4">
        <v>3940</v>
      </c>
      <c r="B10" s="4" t="s">
        <v>13</v>
      </c>
      <c r="C10" s="5">
        <v>0</v>
      </c>
      <c r="D10" s="6">
        <v>0</v>
      </c>
      <c r="E10" s="5">
        <f t="shared" si="0"/>
        <v>0</v>
      </c>
    </row>
    <row r="11" spans="1:5">
      <c r="A11" s="4">
        <v>3960</v>
      </c>
      <c r="B11" s="4" t="s">
        <v>14</v>
      </c>
      <c r="C11" s="5">
        <v>0</v>
      </c>
      <c r="D11" s="6">
        <v>0</v>
      </c>
      <c r="E11" s="5">
        <f t="shared" si="0"/>
        <v>0</v>
      </c>
    </row>
    <row r="12" spans="1:5">
      <c r="A12" s="4">
        <v>3970</v>
      </c>
      <c r="B12" s="4" t="s">
        <v>15</v>
      </c>
      <c r="C12" s="5">
        <v>0</v>
      </c>
      <c r="D12" s="6">
        <v>0</v>
      </c>
      <c r="E12" s="5">
        <f t="shared" si="0"/>
        <v>0</v>
      </c>
    </row>
    <row r="13" spans="1:5">
      <c r="A13" s="4">
        <v>3971</v>
      </c>
      <c r="B13" s="4" t="s">
        <v>16</v>
      </c>
      <c r="C13" s="5">
        <v>0</v>
      </c>
      <c r="D13" s="6">
        <v>0</v>
      </c>
      <c r="E13" s="5">
        <f t="shared" si="0"/>
        <v>0</v>
      </c>
    </row>
    <row r="14" spans="1:5">
      <c r="A14" s="4">
        <v>3999</v>
      </c>
      <c r="B14" s="4" t="s">
        <v>17</v>
      </c>
      <c r="C14" s="5">
        <v>0</v>
      </c>
      <c r="D14" s="6">
        <v>0</v>
      </c>
      <c r="E14" s="5">
        <f t="shared" si="0"/>
        <v>0</v>
      </c>
    </row>
    <row r="15" spans="1:5">
      <c r="A15" s="2" t="s">
        <v>18</v>
      </c>
      <c r="B15" s="2"/>
      <c r="C15" s="7">
        <f>SUM(C3:C14)</f>
        <v>476000</v>
      </c>
      <c r="D15" s="3">
        <f>SUM(D3:D14)</f>
        <v>271332</v>
      </c>
      <c r="E15" s="7">
        <f t="shared" si="0"/>
        <v>-204668</v>
      </c>
    </row>
    <row r="16" spans="1:5">
      <c r="A16" s="8"/>
      <c r="B16" s="8"/>
      <c r="C16" s="8"/>
      <c r="D16" s="8"/>
      <c r="E16" s="8"/>
    </row>
    <row r="17" spans="1:5">
      <c r="A17" s="2" t="s">
        <v>19</v>
      </c>
      <c r="B17" s="2"/>
      <c r="C17" s="3" t="s">
        <v>3</v>
      </c>
      <c r="D17" s="3" t="s">
        <v>4</v>
      </c>
      <c r="E17" s="3" t="s">
        <v>5</v>
      </c>
    </row>
    <row r="18" spans="1:5">
      <c r="A18" s="4">
        <v>4220</v>
      </c>
      <c r="B18" s="4" t="s">
        <v>20</v>
      </c>
      <c r="C18" s="5">
        <v>0</v>
      </c>
      <c r="D18" s="6">
        <v>0</v>
      </c>
      <c r="E18" s="5">
        <f>C18-D18</f>
        <v>0</v>
      </c>
    </row>
    <row r="19" spans="1:5">
      <c r="A19" s="4">
        <v>4300</v>
      </c>
      <c r="B19" s="4" t="s">
        <v>21</v>
      </c>
      <c r="C19" s="5">
        <v>80000</v>
      </c>
      <c r="D19" s="5">
        <v>53997.35</v>
      </c>
      <c r="E19" s="5">
        <f t="shared" ref="E19:E60" si="1">C19-D19</f>
        <v>26002.65</v>
      </c>
    </row>
    <row r="20" spans="1:5">
      <c r="A20" s="4">
        <v>4400</v>
      </c>
      <c r="B20" s="4" t="s">
        <v>22</v>
      </c>
      <c r="C20" s="5">
        <v>16000</v>
      </c>
      <c r="D20" s="6">
        <v>8750</v>
      </c>
      <c r="E20" s="5">
        <f t="shared" si="1"/>
        <v>7250</v>
      </c>
    </row>
    <row r="21" spans="1:5">
      <c r="A21" s="4">
        <v>4610</v>
      </c>
      <c r="B21" s="4" t="s">
        <v>23</v>
      </c>
      <c r="C21" s="5">
        <v>0</v>
      </c>
      <c r="D21" s="6">
        <v>0</v>
      </c>
      <c r="E21" s="5">
        <f t="shared" si="1"/>
        <v>0</v>
      </c>
    </row>
    <row r="22" spans="1:5">
      <c r="A22" s="4">
        <v>4620</v>
      </c>
      <c r="B22" s="4" t="s">
        <v>24</v>
      </c>
      <c r="C22" s="5">
        <v>0</v>
      </c>
      <c r="D22" s="6">
        <v>0</v>
      </c>
      <c r="E22" s="5">
        <f t="shared" si="1"/>
        <v>0</v>
      </c>
    </row>
    <row r="23" spans="1:5">
      <c r="A23" s="4">
        <v>4625</v>
      </c>
      <c r="B23" s="4" t="s">
        <v>25</v>
      </c>
      <c r="C23" s="5">
        <v>0</v>
      </c>
      <c r="D23" s="6">
        <v>0</v>
      </c>
      <c r="E23" s="5">
        <f t="shared" si="1"/>
        <v>0</v>
      </c>
    </row>
    <row r="24" spans="1:5">
      <c r="A24" s="4">
        <v>4640</v>
      </c>
      <c r="B24" s="4" t="s">
        <v>26</v>
      </c>
      <c r="C24" s="5">
        <v>0</v>
      </c>
      <c r="D24" s="6">
        <v>0</v>
      </c>
      <c r="E24" s="5">
        <f t="shared" si="1"/>
        <v>0</v>
      </c>
    </row>
    <row r="25" spans="1:5">
      <c r="A25" s="4">
        <v>5000</v>
      </c>
      <c r="B25" s="4" t="s">
        <v>27</v>
      </c>
      <c r="C25" s="5">
        <v>0</v>
      </c>
      <c r="D25" s="6">
        <v>0</v>
      </c>
      <c r="E25" s="5">
        <f t="shared" si="1"/>
        <v>0</v>
      </c>
    </row>
    <row r="26" spans="1:5">
      <c r="A26" s="4">
        <v>5010</v>
      </c>
      <c r="B26" s="4" t="s">
        <v>64</v>
      </c>
      <c r="C26" s="5">
        <v>32000</v>
      </c>
      <c r="D26" s="6">
        <v>4160</v>
      </c>
      <c r="E26" s="5">
        <f t="shared" si="1"/>
        <v>27840</v>
      </c>
    </row>
    <row r="27" spans="1:5">
      <c r="A27" s="9">
        <v>5180</v>
      </c>
      <c r="B27" s="10" t="s">
        <v>29</v>
      </c>
      <c r="C27" s="5">
        <v>0</v>
      </c>
      <c r="D27" s="6">
        <v>0</v>
      </c>
      <c r="E27" s="5">
        <f t="shared" si="1"/>
        <v>0</v>
      </c>
    </row>
    <row r="28" spans="1:5">
      <c r="A28" s="4">
        <v>5330</v>
      </c>
      <c r="B28" s="4" t="s">
        <v>30</v>
      </c>
      <c r="C28" s="5">
        <v>0</v>
      </c>
      <c r="D28" s="6">
        <v>0</v>
      </c>
      <c r="E28" s="5">
        <f t="shared" si="1"/>
        <v>0</v>
      </c>
    </row>
    <row r="29" spans="1:5">
      <c r="A29" s="9">
        <v>5400</v>
      </c>
      <c r="B29" s="10" t="s">
        <v>31</v>
      </c>
      <c r="C29" s="5">
        <v>4794</v>
      </c>
      <c r="D29" s="5">
        <v>586.55999999999995</v>
      </c>
      <c r="E29" s="5">
        <f t="shared" si="1"/>
        <v>4207.4400000000005</v>
      </c>
    </row>
    <row r="30" spans="1:5">
      <c r="A30" s="4">
        <v>5990</v>
      </c>
      <c r="B30" s="4" t="s">
        <v>32</v>
      </c>
      <c r="C30" s="5">
        <v>0</v>
      </c>
      <c r="D30" s="6">
        <v>0</v>
      </c>
      <c r="E30" s="5">
        <f t="shared" si="1"/>
        <v>0</v>
      </c>
    </row>
    <row r="31" spans="1:5">
      <c r="A31" s="4">
        <v>6000</v>
      </c>
      <c r="B31" s="4" t="s">
        <v>70</v>
      </c>
      <c r="C31" s="5">
        <v>0</v>
      </c>
      <c r="D31" s="6">
        <v>8900</v>
      </c>
      <c r="E31" s="5">
        <f t="shared" si="1"/>
        <v>-8900</v>
      </c>
    </row>
    <row r="32" spans="1:5">
      <c r="A32" s="4">
        <v>6310</v>
      </c>
      <c r="B32" s="4" t="s">
        <v>33</v>
      </c>
      <c r="C32" s="5">
        <v>0</v>
      </c>
      <c r="D32" s="6">
        <v>0</v>
      </c>
      <c r="E32" s="5">
        <f t="shared" si="1"/>
        <v>0</v>
      </c>
    </row>
    <row r="33" spans="1:5">
      <c r="A33" s="4">
        <v>6549</v>
      </c>
      <c r="B33" s="4" t="s">
        <v>34</v>
      </c>
      <c r="C33" s="5">
        <v>0</v>
      </c>
      <c r="D33" s="6">
        <v>0</v>
      </c>
      <c r="E33" s="5">
        <f t="shared" si="1"/>
        <v>0</v>
      </c>
    </row>
    <row r="34" spans="1:5">
      <c r="A34" s="4">
        <v>6551</v>
      </c>
      <c r="B34" s="4" t="s">
        <v>35</v>
      </c>
      <c r="C34" s="5">
        <v>0</v>
      </c>
      <c r="D34" s="6">
        <v>0</v>
      </c>
      <c r="E34" s="5">
        <f t="shared" si="1"/>
        <v>0</v>
      </c>
    </row>
    <row r="35" spans="1:5">
      <c r="A35" s="4">
        <v>6553</v>
      </c>
      <c r="B35" s="4" t="s">
        <v>36</v>
      </c>
      <c r="C35" s="5">
        <v>0</v>
      </c>
      <c r="D35" s="6">
        <v>0</v>
      </c>
      <c r="E35" s="5">
        <f t="shared" si="1"/>
        <v>0</v>
      </c>
    </row>
    <row r="36" spans="1:5">
      <c r="A36" s="4">
        <v>6600</v>
      </c>
      <c r="B36" s="4" t="s">
        <v>37</v>
      </c>
      <c r="C36" s="5">
        <v>60000</v>
      </c>
      <c r="D36" s="5">
        <f>16899+31872.9+13612.5</f>
        <v>62384.4</v>
      </c>
      <c r="E36" s="5">
        <f t="shared" si="1"/>
        <v>-2384.4000000000015</v>
      </c>
    </row>
    <row r="37" spans="1:5">
      <c r="A37" s="4">
        <v>6620</v>
      </c>
      <c r="B37" s="4" t="s">
        <v>38</v>
      </c>
      <c r="C37" s="5">
        <v>87750</v>
      </c>
      <c r="D37" s="6">
        <v>46612.25</v>
      </c>
      <c r="E37" s="5">
        <f t="shared" si="1"/>
        <v>41137.75</v>
      </c>
    </row>
    <row r="38" spans="1:5">
      <c r="A38" s="4">
        <v>6652</v>
      </c>
      <c r="B38" s="4" t="s">
        <v>39</v>
      </c>
      <c r="C38" s="5">
        <v>0</v>
      </c>
      <c r="D38" s="6">
        <v>0</v>
      </c>
      <c r="E38" s="5">
        <f t="shared" si="1"/>
        <v>0</v>
      </c>
    </row>
    <row r="39" spans="1:5">
      <c r="A39" s="4">
        <v>6700</v>
      </c>
      <c r="B39" s="4" t="s">
        <v>40</v>
      </c>
      <c r="C39" s="5">
        <v>0</v>
      </c>
      <c r="D39" s="6">
        <v>0</v>
      </c>
      <c r="E39" s="5">
        <f t="shared" si="1"/>
        <v>0</v>
      </c>
    </row>
    <row r="40" spans="1:5">
      <c r="A40" s="4">
        <v>6710</v>
      </c>
      <c r="B40" s="4" t="s">
        <v>41</v>
      </c>
      <c r="C40" s="5">
        <v>0</v>
      </c>
      <c r="D40" s="6">
        <v>0</v>
      </c>
      <c r="E40" s="5">
        <f t="shared" si="1"/>
        <v>0</v>
      </c>
    </row>
    <row r="41" spans="1:5">
      <c r="A41" s="4">
        <v>6800</v>
      </c>
      <c r="B41" s="4" t="s">
        <v>42</v>
      </c>
      <c r="C41" s="5">
        <v>0</v>
      </c>
      <c r="D41" s="6">
        <v>0</v>
      </c>
      <c r="E41" s="5">
        <f t="shared" si="1"/>
        <v>0</v>
      </c>
    </row>
    <row r="42" spans="1:5">
      <c r="A42" s="4">
        <v>6801</v>
      </c>
      <c r="B42" s="4" t="s">
        <v>43</v>
      </c>
      <c r="C42" s="5">
        <v>0</v>
      </c>
      <c r="D42" s="6">
        <v>0</v>
      </c>
      <c r="E42" s="5">
        <f t="shared" si="1"/>
        <v>0</v>
      </c>
    </row>
    <row r="43" spans="1:5">
      <c r="A43" s="4">
        <v>6860</v>
      </c>
      <c r="B43" s="4" t="s">
        <v>44</v>
      </c>
      <c r="C43" s="5">
        <v>0</v>
      </c>
      <c r="D43" s="6">
        <v>0</v>
      </c>
      <c r="E43" s="5">
        <f t="shared" si="1"/>
        <v>0</v>
      </c>
    </row>
    <row r="44" spans="1:5">
      <c r="A44" s="4">
        <v>6861</v>
      </c>
      <c r="B44" s="4" t="s">
        <v>45</v>
      </c>
      <c r="C44" s="5">
        <v>0</v>
      </c>
      <c r="D44" s="6">
        <v>0</v>
      </c>
      <c r="E44" s="5">
        <f t="shared" si="1"/>
        <v>0</v>
      </c>
    </row>
    <row r="45" spans="1:5">
      <c r="A45" s="4">
        <v>6862</v>
      </c>
      <c r="B45" s="4" t="s">
        <v>46</v>
      </c>
      <c r="C45" s="5">
        <v>0</v>
      </c>
      <c r="D45" s="6">
        <v>0</v>
      </c>
      <c r="E45" s="5">
        <f t="shared" si="1"/>
        <v>0</v>
      </c>
    </row>
    <row r="46" spans="1:5">
      <c r="A46" s="4">
        <v>6901</v>
      </c>
      <c r="B46" s="4" t="s">
        <v>47</v>
      </c>
      <c r="C46" s="5">
        <v>0</v>
      </c>
      <c r="D46" s="6">
        <v>0</v>
      </c>
      <c r="E46" s="5">
        <f t="shared" si="1"/>
        <v>0</v>
      </c>
    </row>
    <row r="47" spans="1:5">
      <c r="A47" s="4">
        <v>6902</v>
      </c>
      <c r="B47" s="4" t="s">
        <v>48</v>
      </c>
      <c r="C47" s="5">
        <v>0</v>
      </c>
      <c r="D47" s="6">
        <v>0</v>
      </c>
      <c r="E47" s="5">
        <f t="shared" si="1"/>
        <v>0</v>
      </c>
    </row>
    <row r="48" spans="1:5">
      <c r="A48" s="4">
        <v>7320</v>
      </c>
      <c r="B48" s="4" t="s">
        <v>49</v>
      </c>
      <c r="C48" s="5">
        <v>0</v>
      </c>
      <c r="D48" s="6">
        <v>0</v>
      </c>
      <c r="E48" s="5">
        <f t="shared" si="1"/>
        <v>0</v>
      </c>
    </row>
    <row r="49" spans="1:5">
      <c r="A49" s="4">
        <v>7420</v>
      </c>
      <c r="B49" s="4" t="s">
        <v>50</v>
      </c>
      <c r="C49" s="5">
        <v>0</v>
      </c>
      <c r="D49" s="6">
        <v>0</v>
      </c>
      <c r="E49" s="5">
        <f t="shared" si="1"/>
        <v>0</v>
      </c>
    </row>
    <row r="50" spans="1:5">
      <c r="A50" s="4">
        <v>7500</v>
      </c>
      <c r="B50" s="4" t="s">
        <v>51</v>
      </c>
      <c r="C50" s="5">
        <v>0</v>
      </c>
      <c r="D50" s="6">
        <v>0</v>
      </c>
      <c r="E50" s="5">
        <f t="shared" si="1"/>
        <v>0</v>
      </c>
    </row>
    <row r="51" spans="1:5">
      <c r="A51" s="4">
        <v>7720</v>
      </c>
      <c r="B51" s="4" t="s">
        <v>52</v>
      </c>
      <c r="C51" s="5">
        <v>0</v>
      </c>
      <c r="D51" s="6">
        <v>0</v>
      </c>
      <c r="E51" s="5">
        <f t="shared" si="1"/>
        <v>0</v>
      </c>
    </row>
    <row r="52" spans="1:5">
      <c r="A52" s="4">
        <v>7770</v>
      </c>
      <c r="B52" s="4" t="s">
        <v>53</v>
      </c>
      <c r="C52" s="5">
        <v>0</v>
      </c>
      <c r="D52" s="5">
        <v>5237.88</v>
      </c>
      <c r="E52" s="5">
        <f t="shared" si="1"/>
        <v>-5237.88</v>
      </c>
    </row>
    <row r="53" spans="1:5">
      <c r="A53" s="4">
        <v>7771</v>
      </c>
      <c r="B53" s="4" t="s">
        <v>54</v>
      </c>
      <c r="C53" s="5">
        <v>0</v>
      </c>
      <c r="D53" s="5">
        <v>0</v>
      </c>
      <c r="E53" s="5">
        <f t="shared" si="1"/>
        <v>0</v>
      </c>
    </row>
    <row r="54" spans="1:5">
      <c r="A54" s="4">
        <v>7790</v>
      </c>
      <c r="B54" s="4" t="s">
        <v>55</v>
      </c>
      <c r="C54" s="5">
        <v>0</v>
      </c>
      <c r="D54" s="6">
        <v>1277.5</v>
      </c>
      <c r="E54" s="5">
        <f t="shared" si="1"/>
        <v>-1277.5</v>
      </c>
    </row>
    <row r="55" spans="1:5">
      <c r="A55" s="4">
        <v>7793</v>
      </c>
      <c r="B55" s="4" t="s">
        <v>56</v>
      </c>
      <c r="C55" s="5">
        <v>0</v>
      </c>
      <c r="D55" s="6">
        <v>2970.6</v>
      </c>
      <c r="E55" s="5">
        <f t="shared" si="1"/>
        <v>-2970.6</v>
      </c>
    </row>
    <row r="56" spans="1:5">
      <c r="A56" s="4">
        <v>8050</v>
      </c>
      <c r="B56" s="4" t="s">
        <v>57</v>
      </c>
      <c r="C56" s="5">
        <v>0</v>
      </c>
      <c r="D56" s="6">
        <v>0</v>
      </c>
      <c r="E56" s="5">
        <f t="shared" si="1"/>
        <v>0</v>
      </c>
    </row>
    <row r="57" spans="1:5">
      <c r="A57" s="4">
        <v>8150</v>
      </c>
      <c r="B57" s="4" t="s">
        <v>58</v>
      </c>
      <c r="C57" s="5">
        <v>0</v>
      </c>
      <c r="D57" s="5">
        <v>84.66</v>
      </c>
      <c r="E57" s="5">
        <f t="shared" si="1"/>
        <v>-84.66</v>
      </c>
    </row>
    <row r="58" spans="1:5">
      <c r="A58" s="4">
        <v>8960</v>
      </c>
      <c r="B58" s="4" t="s">
        <v>59</v>
      </c>
      <c r="C58" s="5">
        <v>0</v>
      </c>
      <c r="D58" s="6">
        <v>0</v>
      </c>
      <c r="E58" s="5">
        <f t="shared" si="1"/>
        <v>0</v>
      </c>
    </row>
    <row r="59" spans="1:5">
      <c r="A59" s="4">
        <v>8990</v>
      </c>
      <c r="B59" s="4" t="s">
        <v>60</v>
      </c>
      <c r="C59" s="5">
        <v>0</v>
      </c>
      <c r="D59" s="6">
        <v>0</v>
      </c>
      <c r="E59" s="5">
        <f t="shared" si="1"/>
        <v>0</v>
      </c>
    </row>
    <row r="60" spans="1:5">
      <c r="A60" s="2" t="s">
        <v>61</v>
      </c>
      <c r="B60" s="2"/>
      <c r="C60" s="7">
        <f>SUM(C18:C59)</f>
        <v>280544</v>
      </c>
      <c r="D60" s="7">
        <f>SUM(D18:D59)</f>
        <v>194961.2</v>
      </c>
      <c r="E60" s="7">
        <f t="shared" si="1"/>
        <v>85582.799999999988</v>
      </c>
    </row>
    <row r="61" spans="1:5">
      <c r="A61" s="8"/>
      <c r="B61" s="8"/>
      <c r="C61" s="8"/>
      <c r="D61" s="8"/>
      <c r="E61" s="8"/>
    </row>
    <row r="62" spans="1:5">
      <c r="A62" s="2" t="s">
        <v>62</v>
      </c>
      <c r="B62" s="2"/>
      <c r="C62" s="7">
        <f>C15-C60</f>
        <v>195456</v>
      </c>
      <c r="D62" s="7">
        <f>D15-D60</f>
        <v>76370.799999999988</v>
      </c>
      <c r="E62" s="7">
        <f>D62-C62</f>
        <v>-119085.20000000001</v>
      </c>
    </row>
    <row r="65" spans="4:4">
      <c r="D65" s="11"/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56" workbookViewId="0">
      <selection activeCell="E73" sqref="E73"/>
    </sheetView>
  </sheetViews>
  <sheetFormatPr baseColWidth="10" defaultRowHeight="15" x14ac:dyDescent="0"/>
  <cols>
    <col min="2" max="2" width="46" bestFit="1" customWidth="1"/>
    <col min="3" max="3" width="12.6640625" bestFit="1" customWidth="1"/>
    <col min="4" max="4" width="13.6640625" bestFit="1" customWidth="1"/>
    <col min="5" max="5" width="10.3320312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>
      <c r="A3" s="4">
        <v>3000</v>
      </c>
      <c r="B3" s="4" t="s">
        <v>6</v>
      </c>
      <c r="C3" s="5">
        <v>0</v>
      </c>
      <c r="D3" s="5">
        <v>0</v>
      </c>
      <c r="E3" s="5">
        <f>D3-C3</f>
        <v>0</v>
      </c>
    </row>
    <row r="4" spans="1:5">
      <c r="A4" s="4">
        <v>3001</v>
      </c>
      <c r="B4" s="4" t="s">
        <v>7</v>
      </c>
      <c r="C4" s="5">
        <v>15000</v>
      </c>
      <c r="D4" s="5">
        <v>15315</v>
      </c>
      <c r="E4" s="5">
        <f t="shared" ref="E4:E15" si="0">D4-C4</f>
        <v>315</v>
      </c>
    </row>
    <row r="5" spans="1:5">
      <c r="A5" s="4">
        <v>3100</v>
      </c>
      <c r="B5" s="4" t="s">
        <v>8</v>
      </c>
      <c r="C5" s="5">
        <v>0</v>
      </c>
      <c r="D5" s="5">
        <v>0</v>
      </c>
      <c r="E5" s="5">
        <f t="shared" si="0"/>
        <v>0</v>
      </c>
    </row>
    <row r="6" spans="1:5">
      <c r="A6" s="4">
        <v>3110</v>
      </c>
      <c r="B6" s="4" t="s">
        <v>9</v>
      </c>
      <c r="C6" s="5">
        <v>0</v>
      </c>
      <c r="D6" s="5">
        <v>0</v>
      </c>
      <c r="E6" s="5">
        <f t="shared" si="0"/>
        <v>0</v>
      </c>
    </row>
    <row r="7" spans="1:5">
      <c r="A7" s="4">
        <v>3120</v>
      </c>
      <c r="B7" s="4" t="s">
        <v>10</v>
      </c>
      <c r="C7" s="5">
        <v>0</v>
      </c>
      <c r="D7" s="5">
        <v>109600</v>
      </c>
      <c r="E7" s="5">
        <f t="shared" si="0"/>
        <v>109600</v>
      </c>
    </row>
    <row r="8" spans="1:5">
      <c r="A8" s="4">
        <v>3400</v>
      </c>
      <c r="B8" s="4" t="s">
        <v>11</v>
      </c>
      <c r="C8" s="5">
        <v>154250</v>
      </c>
      <c r="D8" s="5">
        <v>251672.8</v>
      </c>
      <c r="E8" s="5">
        <f t="shared" si="0"/>
        <v>97422.799999999988</v>
      </c>
    </row>
    <row r="9" spans="1:5">
      <c r="A9" s="4">
        <v>3700</v>
      </c>
      <c r="B9" s="4" t="s">
        <v>12</v>
      </c>
      <c r="C9" s="5">
        <v>388675</v>
      </c>
      <c r="D9" s="5">
        <v>365200</v>
      </c>
      <c r="E9" s="5">
        <f t="shared" si="0"/>
        <v>-23475</v>
      </c>
    </row>
    <row r="10" spans="1:5">
      <c r="A10" s="4">
        <v>3940</v>
      </c>
      <c r="B10" s="4" t="s">
        <v>13</v>
      </c>
      <c r="C10" s="5">
        <v>25000</v>
      </c>
      <c r="D10" s="5">
        <v>6600</v>
      </c>
      <c r="E10" s="5">
        <f t="shared" si="0"/>
        <v>-18400</v>
      </c>
    </row>
    <row r="11" spans="1:5">
      <c r="A11" s="4">
        <v>3960</v>
      </c>
      <c r="B11" s="4" t="s">
        <v>14</v>
      </c>
      <c r="C11" s="5">
        <v>0</v>
      </c>
      <c r="D11" s="5">
        <v>0</v>
      </c>
      <c r="E11" s="5">
        <f t="shared" si="0"/>
        <v>0</v>
      </c>
    </row>
    <row r="12" spans="1:5">
      <c r="A12" s="4">
        <v>3970</v>
      </c>
      <c r="B12" s="4" t="s">
        <v>15</v>
      </c>
      <c r="C12" s="5">
        <v>60000</v>
      </c>
      <c r="D12" s="5">
        <v>35761</v>
      </c>
      <c r="E12" s="5">
        <f t="shared" si="0"/>
        <v>-24239</v>
      </c>
    </row>
    <row r="13" spans="1:5">
      <c r="A13" s="4">
        <v>3971</v>
      </c>
      <c r="B13" s="4" t="s">
        <v>16</v>
      </c>
      <c r="C13" s="5">
        <v>10000</v>
      </c>
      <c r="D13" s="5">
        <v>56300</v>
      </c>
      <c r="E13" s="5">
        <f t="shared" si="0"/>
        <v>46300</v>
      </c>
    </row>
    <row r="14" spans="1:5">
      <c r="A14" s="4">
        <v>3999</v>
      </c>
      <c r="B14" s="4" t="s">
        <v>17</v>
      </c>
      <c r="C14" s="5">
        <v>0</v>
      </c>
      <c r="D14" s="5">
        <v>9000</v>
      </c>
      <c r="E14" s="5">
        <f t="shared" si="0"/>
        <v>9000</v>
      </c>
    </row>
    <row r="15" spans="1:5">
      <c r="A15" s="2" t="s">
        <v>18</v>
      </c>
      <c r="B15" s="2"/>
      <c r="C15" s="7">
        <f>SUM(C3:C14)</f>
        <v>652925</v>
      </c>
      <c r="D15" s="7">
        <f>SUM(D3:D14)</f>
        <v>849448.8</v>
      </c>
      <c r="E15" s="7">
        <f t="shared" si="0"/>
        <v>196523.80000000005</v>
      </c>
    </row>
    <row r="16" spans="1:5">
      <c r="A16" s="8"/>
      <c r="B16" s="8"/>
      <c r="C16" s="8"/>
      <c r="D16" s="8"/>
      <c r="E16" s="8"/>
    </row>
    <row r="17" spans="1:6">
      <c r="A17" s="2" t="s">
        <v>19</v>
      </c>
      <c r="B17" s="2"/>
      <c r="C17" s="3" t="s">
        <v>3</v>
      </c>
      <c r="D17" s="3" t="s">
        <v>4</v>
      </c>
      <c r="E17" s="3" t="s">
        <v>5</v>
      </c>
    </row>
    <row r="18" spans="1:6">
      <c r="A18" s="4">
        <v>4220</v>
      </c>
      <c r="B18" s="4" t="s">
        <v>20</v>
      </c>
      <c r="C18" s="5">
        <v>152000</v>
      </c>
      <c r="D18" s="5">
        <v>252888.9</v>
      </c>
      <c r="E18" s="5">
        <f>C18-D18</f>
        <v>-100888.9</v>
      </c>
    </row>
    <row r="19" spans="1:6">
      <c r="A19" s="4">
        <v>4300</v>
      </c>
      <c r="B19" s="4" t="s">
        <v>21</v>
      </c>
      <c r="C19" s="5">
        <v>0</v>
      </c>
      <c r="D19" s="5">
        <v>0</v>
      </c>
      <c r="E19" s="5">
        <f t="shared" ref="E19:E60" si="1">C19-D19</f>
        <v>0</v>
      </c>
      <c r="F19" s="11"/>
    </row>
    <row r="20" spans="1:6">
      <c r="A20" s="4">
        <v>4400</v>
      </c>
      <c r="B20" s="4" t="s">
        <v>22</v>
      </c>
      <c r="C20" s="5">
        <v>0</v>
      </c>
      <c r="D20" s="5">
        <v>0</v>
      </c>
      <c r="E20" s="5">
        <f t="shared" si="1"/>
        <v>0</v>
      </c>
    </row>
    <row r="21" spans="1:6">
      <c r="A21" s="4">
        <v>4610</v>
      </c>
      <c r="B21" s="4" t="s">
        <v>23</v>
      </c>
      <c r="C21" s="5">
        <v>0</v>
      </c>
      <c r="D21" s="5">
        <v>0</v>
      </c>
      <c r="E21" s="5">
        <f t="shared" si="1"/>
        <v>0</v>
      </c>
    </row>
    <row r="22" spans="1:6">
      <c r="A22" s="4">
        <v>4620</v>
      </c>
      <c r="B22" s="4" t="s">
        <v>24</v>
      </c>
      <c r="C22" s="5">
        <v>0</v>
      </c>
      <c r="D22" s="5">
        <v>5407.31</v>
      </c>
      <c r="E22" s="5">
        <f t="shared" si="1"/>
        <v>-5407.31</v>
      </c>
    </row>
    <row r="23" spans="1:6">
      <c r="A23" s="4">
        <v>4625</v>
      </c>
      <c r="B23" s="4" t="s">
        <v>25</v>
      </c>
      <c r="C23" s="5">
        <v>0</v>
      </c>
      <c r="D23" s="5">
        <v>0</v>
      </c>
      <c r="E23" s="5">
        <f t="shared" si="1"/>
        <v>0</v>
      </c>
    </row>
    <row r="24" spans="1:6">
      <c r="A24" s="4">
        <v>4640</v>
      </c>
      <c r="B24" s="4" t="s">
        <v>26</v>
      </c>
      <c r="C24" s="5">
        <v>25000</v>
      </c>
      <c r="D24" s="5">
        <v>8200</v>
      </c>
      <c r="E24" s="5">
        <f t="shared" si="1"/>
        <v>16800</v>
      </c>
    </row>
    <row r="25" spans="1:6">
      <c r="A25" s="4">
        <v>5000</v>
      </c>
      <c r="B25" s="4" t="s">
        <v>27</v>
      </c>
      <c r="C25" s="5">
        <v>0</v>
      </c>
      <c r="D25" s="5">
        <v>0</v>
      </c>
      <c r="E25" s="5">
        <f t="shared" si="1"/>
        <v>0</v>
      </c>
    </row>
    <row r="26" spans="1:6">
      <c r="A26" s="4">
        <v>5010</v>
      </c>
      <c r="B26" s="4" t="s">
        <v>28</v>
      </c>
      <c r="C26" s="5">
        <v>232200</v>
      </c>
      <c r="D26" s="5">
        <v>243800</v>
      </c>
      <c r="E26" s="5">
        <f t="shared" si="1"/>
        <v>-11600</v>
      </c>
    </row>
    <row r="27" spans="1:6">
      <c r="A27" s="9">
        <v>5180</v>
      </c>
      <c r="B27" s="10" t="s">
        <v>29</v>
      </c>
      <c r="C27" s="5">
        <v>0</v>
      </c>
      <c r="D27" s="5">
        <v>0</v>
      </c>
      <c r="E27" s="5">
        <f t="shared" si="1"/>
        <v>0</v>
      </c>
    </row>
    <row r="28" spans="1:6">
      <c r="A28" s="4">
        <v>5330</v>
      </c>
      <c r="B28" s="4" t="s">
        <v>30</v>
      </c>
      <c r="C28" s="5">
        <v>0</v>
      </c>
      <c r="D28" s="5">
        <v>0</v>
      </c>
      <c r="E28" s="5">
        <f t="shared" si="1"/>
        <v>0</v>
      </c>
    </row>
    <row r="29" spans="1:6">
      <c r="A29" s="9">
        <v>5400</v>
      </c>
      <c r="B29" s="10" t="s">
        <v>31</v>
      </c>
      <c r="C29" s="5">
        <v>32740</v>
      </c>
      <c r="D29" s="5">
        <v>34375.800000000003</v>
      </c>
      <c r="E29" s="5">
        <f t="shared" si="1"/>
        <v>-1635.8000000000029</v>
      </c>
    </row>
    <row r="30" spans="1:6">
      <c r="A30" s="4">
        <v>5990</v>
      </c>
      <c r="B30" s="4" t="s">
        <v>32</v>
      </c>
      <c r="C30" s="5">
        <v>0</v>
      </c>
      <c r="D30" s="5">
        <v>0</v>
      </c>
      <c r="E30" s="5">
        <f t="shared" si="1"/>
        <v>0</v>
      </c>
    </row>
    <row r="31" spans="1:6">
      <c r="A31" s="4">
        <v>6310</v>
      </c>
      <c r="B31" s="4" t="s">
        <v>33</v>
      </c>
      <c r="C31" s="5">
        <v>60000</v>
      </c>
      <c r="D31" s="5">
        <v>0</v>
      </c>
      <c r="E31" s="5">
        <f t="shared" si="1"/>
        <v>60000</v>
      </c>
    </row>
    <row r="32" spans="1:6">
      <c r="A32" s="4">
        <v>6549</v>
      </c>
      <c r="B32" s="4" t="s">
        <v>34</v>
      </c>
      <c r="C32" s="5">
        <v>10000</v>
      </c>
      <c r="D32" s="5">
        <v>0</v>
      </c>
      <c r="E32" s="5">
        <f t="shared" si="1"/>
        <v>10000</v>
      </c>
    </row>
    <row r="33" spans="1:5">
      <c r="A33" s="4">
        <v>6551</v>
      </c>
      <c r="B33" s="4" t="s">
        <v>35</v>
      </c>
      <c r="C33" s="5">
        <v>60000</v>
      </c>
      <c r="D33" s="5">
        <f>38050+6300</f>
        <v>44350</v>
      </c>
      <c r="E33" s="5">
        <f t="shared" si="1"/>
        <v>15650</v>
      </c>
    </row>
    <row r="34" spans="1:5">
      <c r="A34" s="4">
        <v>6553</v>
      </c>
      <c r="B34" s="4" t="s">
        <v>36</v>
      </c>
      <c r="C34" s="5">
        <v>0</v>
      </c>
      <c r="D34" s="5">
        <v>0</v>
      </c>
      <c r="E34" s="5">
        <f t="shared" si="1"/>
        <v>0</v>
      </c>
    </row>
    <row r="35" spans="1:5">
      <c r="A35" s="4">
        <v>6600</v>
      </c>
      <c r="B35" s="4" t="s">
        <v>37</v>
      </c>
      <c r="C35" s="5">
        <v>0</v>
      </c>
      <c r="D35" s="5">
        <v>0</v>
      </c>
      <c r="E35" s="5">
        <f t="shared" si="1"/>
        <v>0</v>
      </c>
    </row>
    <row r="36" spans="1:5">
      <c r="A36" s="4">
        <v>6620</v>
      </c>
      <c r="B36" s="4" t="s">
        <v>38</v>
      </c>
      <c r="C36" s="5">
        <v>0</v>
      </c>
      <c r="D36" s="5">
        <v>0</v>
      </c>
      <c r="E36" s="5">
        <f t="shared" si="1"/>
        <v>0</v>
      </c>
    </row>
    <row r="37" spans="1:5">
      <c r="A37" s="4">
        <v>6652</v>
      </c>
      <c r="B37" s="4" t="s">
        <v>39</v>
      </c>
      <c r="C37" s="5">
        <v>10000</v>
      </c>
      <c r="D37" s="5">
        <v>5697</v>
      </c>
      <c r="E37" s="5">
        <f t="shared" si="1"/>
        <v>4303</v>
      </c>
    </row>
    <row r="38" spans="1:5">
      <c r="A38" s="4">
        <v>6700</v>
      </c>
      <c r="B38" s="4" t="s">
        <v>40</v>
      </c>
      <c r="C38" s="5">
        <v>0</v>
      </c>
      <c r="D38" s="5">
        <v>0</v>
      </c>
      <c r="E38" s="5">
        <f t="shared" si="1"/>
        <v>0</v>
      </c>
    </row>
    <row r="39" spans="1:5">
      <c r="A39" s="4">
        <v>6710</v>
      </c>
      <c r="B39" s="4" t="s">
        <v>41</v>
      </c>
      <c r="C39" s="5">
        <v>45000</v>
      </c>
      <c r="D39" s="5">
        <v>61308.480000000003</v>
      </c>
      <c r="E39" s="5">
        <f t="shared" si="1"/>
        <v>-16308.480000000003</v>
      </c>
    </row>
    <row r="40" spans="1:5">
      <c r="A40" s="4">
        <v>6800</v>
      </c>
      <c r="B40" s="4" t="s">
        <v>42</v>
      </c>
      <c r="C40" s="5">
        <v>0</v>
      </c>
      <c r="D40" s="5">
        <v>0</v>
      </c>
      <c r="E40" s="5">
        <f t="shared" si="1"/>
        <v>0</v>
      </c>
    </row>
    <row r="41" spans="1:5">
      <c r="A41" s="4">
        <v>6801</v>
      </c>
      <c r="B41" s="4" t="s">
        <v>43</v>
      </c>
      <c r="C41" s="5">
        <v>0</v>
      </c>
      <c r="D41" s="5">
        <v>0</v>
      </c>
      <c r="E41" s="5">
        <f t="shared" si="1"/>
        <v>0</v>
      </c>
    </row>
    <row r="42" spans="1:5">
      <c r="A42" s="4">
        <v>6860</v>
      </c>
      <c r="B42" s="4" t="s">
        <v>44</v>
      </c>
      <c r="C42" s="5">
        <v>12000</v>
      </c>
      <c r="D42" s="5">
        <v>12436.5</v>
      </c>
      <c r="E42" s="5">
        <f t="shared" si="1"/>
        <v>-436.5</v>
      </c>
    </row>
    <row r="43" spans="1:5">
      <c r="A43" s="4">
        <v>6861</v>
      </c>
      <c r="B43" s="4" t="s">
        <v>45</v>
      </c>
      <c r="C43" s="5">
        <v>30000</v>
      </c>
      <c r="D43" s="5">
        <v>54950.31</v>
      </c>
      <c r="E43" s="5">
        <f t="shared" si="1"/>
        <v>-24950.309999999998</v>
      </c>
    </row>
    <row r="44" spans="1:5">
      <c r="A44" s="4">
        <v>6862</v>
      </c>
      <c r="B44" s="4" t="s">
        <v>63</v>
      </c>
      <c r="C44" s="5">
        <v>84000</v>
      </c>
      <c r="D44" s="5">
        <f>98810+10696+4000+288.8+6085</f>
        <v>119879.8</v>
      </c>
      <c r="E44" s="5">
        <f t="shared" si="1"/>
        <v>-35879.800000000003</v>
      </c>
    </row>
    <row r="45" spans="1:5">
      <c r="A45" s="4">
        <v>6901</v>
      </c>
      <c r="B45" s="4" t="s">
        <v>47</v>
      </c>
      <c r="C45" s="5">
        <v>0</v>
      </c>
      <c r="D45" s="5">
        <v>1600</v>
      </c>
      <c r="E45" s="5">
        <f t="shared" si="1"/>
        <v>-1600</v>
      </c>
    </row>
    <row r="46" spans="1:5">
      <c r="A46" s="4">
        <v>6902</v>
      </c>
      <c r="B46" s="4" t="s">
        <v>48</v>
      </c>
      <c r="C46" s="5">
        <v>0</v>
      </c>
      <c r="D46" s="5">
        <v>0</v>
      </c>
      <c r="E46" s="5">
        <f t="shared" si="1"/>
        <v>0</v>
      </c>
    </row>
    <row r="47" spans="1:5">
      <c r="A47" s="4">
        <v>7320</v>
      </c>
      <c r="B47" s="4" t="s">
        <v>49</v>
      </c>
      <c r="C47" s="5">
        <v>0</v>
      </c>
      <c r="D47" s="5">
        <v>650</v>
      </c>
      <c r="E47" s="5">
        <f t="shared" si="1"/>
        <v>-650</v>
      </c>
    </row>
    <row r="48" spans="1:5">
      <c r="A48" s="4">
        <v>7420</v>
      </c>
      <c r="B48" s="4" t="s">
        <v>50</v>
      </c>
      <c r="C48" s="5">
        <v>0</v>
      </c>
      <c r="D48" s="5">
        <v>0</v>
      </c>
      <c r="E48" s="5">
        <f t="shared" si="1"/>
        <v>0</v>
      </c>
    </row>
    <row r="49" spans="1:7">
      <c r="A49" s="4">
        <v>7500</v>
      </c>
      <c r="B49" s="4" t="s">
        <v>51</v>
      </c>
      <c r="C49" s="5">
        <v>0</v>
      </c>
      <c r="D49" s="5">
        <v>0</v>
      </c>
      <c r="E49" s="5">
        <f t="shared" si="1"/>
        <v>0</v>
      </c>
    </row>
    <row r="50" spans="1:7">
      <c r="A50" s="4">
        <v>7720</v>
      </c>
      <c r="B50" s="4" t="s">
        <v>52</v>
      </c>
      <c r="C50" s="5">
        <v>0</v>
      </c>
      <c r="D50" s="5">
        <v>0</v>
      </c>
      <c r="E50" s="5">
        <f t="shared" si="1"/>
        <v>0</v>
      </c>
    </row>
    <row r="51" spans="1:7">
      <c r="A51" s="4">
        <v>7770</v>
      </c>
      <c r="B51" s="4" t="s">
        <v>53</v>
      </c>
      <c r="C51" s="5">
        <v>0</v>
      </c>
      <c r="D51" s="5">
        <v>84.03</v>
      </c>
      <c r="E51" s="5">
        <f t="shared" si="1"/>
        <v>-84.03</v>
      </c>
    </row>
    <row r="52" spans="1:7">
      <c r="A52" s="4">
        <v>7771</v>
      </c>
      <c r="B52" s="4" t="s">
        <v>54</v>
      </c>
      <c r="C52" s="5">
        <v>0</v>
      </c>
      <c r="D52" s="5">
        <v>0</v>
      </c>
      <c r="E52" s="5">
        <f t="shared" si="1"/>
        <v>0</v>
      </c>
    </row>
    <row r="53" spans="1:7">
      <c r="A53" s="4">
        <v>7790</v>
      </c>
      <c r="B53" s="4" t="s">
        <v>55</v>
      </c>
      <c r="C53" s="5">
        <v>0</v>
      </c>
      <c r="D53" s="5">
        <v>-610</v>
      </c>
      <c r="E53" s="5">
        <f t="shared" si="1"/>
        <v>610</v>
      </c>
    </row>
    <row r="54" spans="1:7">
      <c r="A54" s="4">
        <v>7793</v>
      </c>
      <c r="B54" s="4" t="s">
        <v>56</v>
      </c>
      <c r="C54" s="5">
        <v>0</v>
      </c>
      <c r="D54" s="5">
        <v>7312</v>
      </c>
      <c r="E54" s="5">
        <f t="shared" si="1"/>
        <v>-7312</v>
      </c>
    </row>
    <row r="55" spans="1:7">
      <c r="A55" s="4">
        <v>7830</v>
      </c>
      <c r="B55" s="4" t="s">
        <v>68</v>
      </c>
      <c r="C55" s="5">
        <v>0</v>
      </c>
      <c r="D55" s="5">
        <v>85831.64</v>
      </c>
      <c r="E55" s="5">
        <f t="shared" si="1"/>
        <v>-85831.64</v>
      </c>
      <c r="F55" s="15"/>
    </row>
    <row r="56" spans="1:7">
      <c r="A56" s="4">
        <v>8050</v>
      </c>
      <c r="B56" s="4" t="s">
        <v>57</v>
      </c>
      <c r="C56" s="5">
        <v>0</v>
      </c>
      <c r="D56" s="5">
        <v>0</v>
      </c>
      <c r="E56" s="5">
        <f t="shared" si="1"/>
        <v>0</v>
      </c>
    </row>
    <row r="57" spans="1:7">
      <c r="A57" s="4">
        <v>8150</v>
      </c>
      <c r="B57" s="4" t="s">
        <v>58</v>
      </c>
      <c r="C57" s="5">
        <v>0</v>
      </c>
      <c r="D57" s="5">
        <v>0</v>
      </c>
      <c r="E57" s="5">
        <f t="shared" si="1"/>
        <v>0</v>
      </c>
    </row>
    <row r="58" spans="1:7">
      <c r="A58" s="4">
        <v>8960</v>
      </c>
      <c r="B58" s="4" t="s">
        <v>59</v>
      </c>
      <c r="C58" s="5">
        <v>0</v>
      </c>
      <c r="D58" s="5">
        <v>0</v>
      </c>
      <c r="E58" s="5">
        <f t="shared" si="1"/>
        <v>0</v>
      </c>
    </row>
    <row r="59" spans="1:7">
      <c r="A59" s="4">
        <v>8990</v>
      </c>
      <c r="B59" s="4" t="s">
        <v>60</v>
      </c>
      <c r="C59" s="5">
        <v>0</v>
      </c>
      <c r="D59" s="5">
        <v>0</v>
      </c>
      <c r="E59" s="5">
        <f t="shared" si="1"/>
        <v>0</v>
      </c>
    </row>
    <row r="60" spans="1:7">
      <c r="A60" s="2" t="s">
        <v>61</v>
      </c>
      <c r="B60" s="2"/>
      <c r="C60" s="7">
        <f>SUM(C18:C59)</f>
        <v>752940</v>
      </c>
      <c r="D60" s="7">
        <f>SUM(D18:D59)</f>
        <v>938161.77000000014</v>
      </c>
      <c r="E60" s="7">
        <f t="shared" si="1"/>
        <v>-185221.77000000014</v>
      </c>
    </row>
    <row r="61" spans="1:7">
      <c r="A61" s="8"/>
      <c r="B61" s="8"/>
      <c r="C61" s="8"/>
      <c r="D61" s="8"/>
      <c r="E61" s="8"/>
    </row>
    <row r="62" spans="1:7">
      <c r="A62" s="2" t="s">
        <v>62</v>
      </c>
      <c r="B62" s="2"/>
      <c r="C62" s="7">
        <f>C15-C60</f>
        <v>-100015</v>
      </c>
      <c r="D62" s="7">
        <f>D15-D60</f>
        <v>-88712.970000000088</v>
      </c>
      <c r="E62" s="7">
        <f>D62-C62</f>
        <v>11302.029999999912</v>
      </c>
      <c r="G62" s="11"/>
    </row>
    <row r="64" spans="1:7">
      <c r="D64" s="11"/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C44" zoomScale="125" zoomScaleNormal="125" zoomScalePageLayoutView="125" workbookViewId="0">
      <selection activeCell="F44" sqref="F1:F1048576"/>
    </sheetView>
  </sheetViews>
  <sheetFormatPr baseColWidth="10" defaultRowHeight="15" x14ac:dyDescent="0"/>
  <cols>
    <col min="2" max="2" width="46" bestFit="1" customWidth="1"/>
    <col min="3" max="3" width="12.6640625" bestFit="1" customWidth="1"/>
    <col min="4" max="4" width="13.6640625" bestFit="1" customWidth="1"/>
    <col min="5" max="5" width="10.3320312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>
      <c r="A3" s="4">
        <v>3000</v>
      </c>
      <c r="B3" s="4" t="s">
        <v>6</v>
      </c>
      <c r="C3" s="5">
        <v>0</v>
      </c>
      <c r="D3" s="5">
        <v>-10000</v>
      </c>
      <c r="E3" s="5">
        <f>D3-C3</f>
        <v>-10000</v>
      </c>
    </row>
    <row r="4" spans="1:5">
      <c r="A4" s="4">
        <v>3001</v>
      </c>
      <c r="B4" s="4" t="s">
        <v>7</v>
      </c>
      <c r="C4" s="5">
        <v>0</v>
      </c>
      <c r="D4" s="5">
        <v>0</v>
      </c>
      <c r="E4" s="5">
        <f t="shared" ref="E4:E15" si="0">D4-C4</f>
        <v>0</v>
      </c>
    </row>
    <row r="5" spans="1:5">
      <c r="A5" s="4">
        <v>3100</v>
      </c>
      <c r="B5" s="4" t="s">
        <v>8</v>
      </c>
      <c r="C5" s="5">
        <v>0</v>
      </c>
      <c r="D5" s="5">
        <v>0</v>
      </c>
      <c r="E5" s="5">
        <f t="shared" si="0"/>
        <v>0</v>
      </c>
    </row>
    <row r="6" spans="1:5">
      <c r="A6" s="4">
        <v>3110</v>
      </c>
      <c r="B6" s="4" t="s">
        <v>9</v>
      </c>
      <c r="C6" s="5">
        <v>0</v>
      </c>
      <c r="D6" s="5">
        <v>0</v>
      </c>
      <c r="E6" s="5">
        <f t="shared" si="0"/>
        <v>0</v>
      </c>
    </row>
    <row r="7" spans="1:5">
      <c r="A7" s="4">
        <v>3120</v>
      </c>
      <c r="B7" s="4" t="s">
        <v>10</v>
      </c>
      <c r="C7" s="5">
        <v>15000</v>
      </c>
      <c r="D7" s="5">
        <v>15000</v>
      </c>
      <c r="E7" s="5">
        <v>0</v>
      </c>
    </row>
    <row r="8" spans="1:5">
      <c r="A8" s="4">
        <v>3400</v>
      </c>
      <c r="B8" s="4" t="s">
        <v>11</v>
      </c>
      <c r="C8" s="5">
        <v>0</v>
      </c>
      <c r="D8" s="5">
        <v>0</v>
      </c>
      <c r="E8" s="5">
        <f t="shared" si="0"/>
        <v>0</v>
      </c>
    </row>
    <row r="9" spans="1:5">
      <c r="A9" s="4">
        <v>3700</v>
      </c>
      <c r="B9" s="4" t="s">
        <v>12</v>
      </c>
      <c r="C9" s="5">
        <v>245775</v>
      </c>
      <c r="D9" s="5">
        <v>184850</v>
      </c>
      <c r="E9" s="5">
        <f t="shared" si="0"/>
        <v>-60925</v>
      </c>
    </row>
    <row r="10" spans="1:5">
      <c r="A10" s="4">
        <v>3940</v>
      </c>
      <c r="B10" s="4" t="s">
        <v>13</v>
      </c>
      <c r="C10" s="5">
        <v>40000</v>
      </c>
      <c r="D10" s="5">
        <v>23400</v>
      </c>
      <c r="E10" s="5">
        <f t="shared" si="0"/>
        <v>-16600</v>
      </c>
    </row>
    <row r="11" spans="1:5">
      <c r="A11" s="4">
        <v>3960</v>
      </c>
      <c r="B11" s="4" t="s">
        <v>14</v>
      </c>
      <c r="C11" s="5">
        <v>0</v>
      </c>
      <c r="D11" s="5">
        <v>0</v>
      </c>
      <c r="E11" s="5">
        <f t="shared" si="0"/>
        <v>0</v>
      </c>
    </row>
    <row r="12" spans="1:5">
      <c r="A12" s="4">
        <v>3970</v>
      </c>
      <c r="B12" s="4" t="s">
        <v>15</v>
      </c>
      <c r="C12" s="5">
        <v>27000</v>
      </c>
      <c r="D12" s="5">
        <v>0</v>
      </c>
      <c r="E12" s="5">
        <f t="shared" si="0"/>
        <v>-27000</v>
      </c>
    </row>
    <row r="13" spans="1:5">
      <c r="A13" s="4">
        <v>3971</v>
      </c>
      <c r="B13" s="4" t="s">
        <v>16</v>
      </c>
      <c r="C13" s="5">
        <v>0</v>
      </c>
      <c r="D13" s="5">
        <v>0</v>
      </c>
      <c r="E13" s="5">
        <f t="shared" si="0"/>
        <v>0</v>
      </c>
    </row>
    <row r="14" spans="1:5">
      <c r="A14" s="4">
        <v>3999</v>
      </c>
      <c r="B14" s="4" t="s">
        <v>17</v>
      </c>
      <c r="C14" s="5">
        <v>0</v>
      </c>
      <c r="D14" s="5">
        <v>0</v>
      </c>
      <c r="E14" s="5">
        <f t="shared" si="0"/>
        <v>0</v>
      </c>
    </row>
    <row r="15" spans="1:5">
      <c r="A15" s="2" t="s">
        <v>18</v>
      </c>
      <c r="B15" s="2"/>
      <c r="C15" s="7">
        <f>SUM(C3:C14)</f>
        <v>327775</v>
      </c>
      <c r="D15" s="7">
        <f>SUM(D3:D14)</f>
        <v>213250</v>
      </c>
      <c r="E15" s="7">
        <f t="shared" si="0"/>
        <v>-114525</v>
      </c>
    </row>
    <row r="16" spans="1:5">
      <c r="A16" s="8"/>
      <c r="B16" s="8"/>
      <c r="C16" s="8"/>
      <c r="D16" s="8"/>
      <c r="E16" s="8"/>
    </row>
    <row r="17" spans="1:7">
      <c r="A17" s="2" t="s">
        <v>19</v>
      </c>
      <c r="B17" s="2"/>
      <c r="C17" s="3" t="s">
        <v>3</v>
      </c>
      <c r="D17" s="3" t="s">
        <v>4</v>
      </c>
      <c r="E17" s="3" t="s">
        <v>5</v>
      </c>
    </row>
    <row r="18" spans="1:7">
      <c r="A18" s="4">
        <v>4220</v>
      </c>
      <c r="B18" s="4" t="s">
        <v>20</v>
      </c>
      <c r="C18" s="5">
        <v>40000</v>
      </c>
      <c r="D18" s="5">
        <v>86834</v>
      </c>
      <c r="E18" s="5">
        <f>C18-D18</f>
        <v>-46834</v>
      </c>
    </row>
    <row r="19" spans="1:7">
      <c r="A19" s="4">
        <v>4300</v>
      </c>
      <c r="B19" s="4" t="s">
        <v>21</v>
      </c>
      <c r="C19" s="5">
        <v>0</v>
      </c>
      <c r="D19" s="5">
        <v>0</v>
      </c>
      <c r="E19" s="5">
        <f t="shared" ref="E19:E60" si="1">C19-D19</f>
        <v>0</v>
      </c>
    </row>
    <row r="20" spans="1:7">
      <c r="A20" s="4">
        <v>4400</v>
      </c>
      <c r="B20" s="4" t="s">
        <v>22</v>
      </c>
      <c r="C20" s="5">
        <v>0</v>
      </c>
      <c r="D20" s="5">
        <v>0</v>
      </c>
      <c r="E20" s="5">
        <f t="shared" si="1"/>
        <v>0</v>
      </c>
    </row>
    <row r="21" spans="1:7">
      <c r="A21" s="4">
        <v>4610</v>
      </c>
      <c r="B21" s="4" t="s">
        <v>23</v>
      </c>
      <c r="C21" s="5">
        <v>3000</v>
      </c>
      <c r="D21" s="5">
        <v>3400</v>
      </c>
      <c r="E21" s="5">
        <f t="shared" si="1"/>
        <v>-400</v>
      </c>
      <c r="G21" s="11"/>
    </row>
    <row r="22" spans="1:7">
      <c r="A22" s="4">
        <v>4620</v>
      </c>
      <c r="B22" s="4" t="s">
        <v>24</v>
      </c>
      <c r="C22" s="5">
        <v>0</v>
      </c>
      <c r="D22" s="5">
        <v>0</v>
      </c>
      <c r="E22" s="5">
        <f t="shared" si="1"/>
        <v>0</v>
      </c>
    </row>
    <row r="23" spans="1:7">
      <c r="A23" s="4">
        <v>4625</v>
      </c>
      <c r="B23" s="4" t="s">
        <v>25</v>
      </c>
      <c r="C23" s="5">
        <v>0</v>
      </c>
      <c r="D23" s="5">
        <v>0</v>
      </c>
      <c r="E23" s="5">
        <f t="shared" si="1"/>
        <v>0</v>
      </c>
    </row>
    <row r="24" spans="1:7">
      <c r="A24" s="4">
        <v>4640</v>
      </c>
      <c r="B24" s="4" t="s">
        <v>26</v>
      </c>
      <c r="C24" s="5">
        <v>40000</v>
      </c>
      <c r="D24" s="5">
        <v>23000</v>
      </c>
      <c r="E24" s="5">
        <f t="shared" si="1"/>
        <v>17000</v>
      </c>
    </row>
    <row r="25" spans="1:7">
      <c r="A25" s="4">
        <v>5000</v>
      </c>
      <c r="B25" s="4" t="s">
        <v>27</v>
      </c>
      <c r="C25" s="5">
        <v>0</v>
      </c>
      <c r="D25" s="5">
        <v>0</v>
      </c>
      <c r="E25" s="5">
        <f t="shared" si="1"/>
        <v>0</v>
      </c>
    </row>
    <row r="26" spans="1:7">
      <c r="A26" s="4">
        <v>5010</v>
      </c>
      <c r="B26" s="4" t="s">
        <v>28</v>
      </c>
      <c r="C26" s="5">
        <v>25000</v>
      </c>
      <c r="D26" s="5">
        <v>0</v>
      </c>
      <c r="E26" s="5">
        <f t="shared" si="1"/>
        <v>25000</v>
      </c>
    </row>
    <row r="27" spans="1:7">
      <c r="A27" s="9">
        <v>5180</v>
      </c>
      <c r="B27" s="10" t="s">
        <v>29</v>
      </c>
      <c r="C27" s="5">
        <v>0</v>
      </c>
      <c r="D27" s="5">
        <v>0</v>
      </c>
      <c r="E27" s="5">
        <f t="shared" si="1"/>
        <v>0</v>
      </c>
    </row>
    <row r="28" spans="1:7">
      <c r="A28" s="4">
        <v>5330</v>
      </c>
      <c r="B28" s="4" t="s">
        <v>30</v>
      </c>
      <c r="C28" s="5">
        <v>0</v>
      </c>
      <c r="D28" s="5">
        <v>0</v>
      </c>
      <c r="E28" s="5">
        <f t="shared" si="1"/>
        <v>0</v>
      </c>
    </row>
    <row r="29" spans="1:7">
      <c r="A29" s="9">
        <v>5400</v>
      </c>
      <c r="B29" s="10" t="s">
        <v>31</v>
      </c>
      <c r="C29" s="5">
        <v>3525</v>
      </c>
      <c r="D29" s="5">
        <v>0</v>
      </c>
      <c r="E29" s="5">
        <f t="shared" si="1"/>
        <v>3525</v>
      </c>
    </row>
    <row r="30" spans="1:7">
      <c r="A30" s="4">
        <v>5990</v>
      </c>
      <c r="B30" s="4" t="s">
        <v>32</v>
      </c>
      <c r="C30" s="5">
        <v>0</v>
      </c>
      <c r="D30" s="5">
        <v>0</v>
      </c>
      <c r="E30" s="5">
        <f t="shared" si="1"/>
        <v>0</v>
      </c>
    </row>
    <row r="31" spans="1:7">
      <c r="A31" s="4">
        <v>6310</v>
      </c>
      <c r="B31" s="4" t="s">
        <v>33</v>
      </c>
      <c r="C31" s="5">
        <v>50000</v>
      </c>
      <c r="D31" s="5">
        <v>0</v>
      </c>
      <c r="E31" s="5">
        <f t="shared" si="1"/>
        <v>50000</v>
      </c>
    </row>
    <row r="32" spans="1:7">
      <c r="A32" s="4">
        <v>6549</v>
      </c>
      <c r="B32" s="4" t="s">
        <v>34</v>
      </c>
      <c r="C32" s="5">
        <v>2000</v>
      </c>
      <c r="D32" s="5">
        <v>0</v>
      </c>
      <c r="E32" s="5">
        <f t="shared" si="1"/>
        <v>2000</v>
      </c>
    </row>
    <row r="33" spans="1:5">
      <c r="A33" s="4">
        <v>6551</v>
      </c>
      <c r="B33" s="4" t="s">
        <v>35</v>
      </c>
      <c r="C33" s="5">
        <v>103500</v>
      </c>
      <c r="D33" s="5">
        <f>83000+4300</f>
        <v>87300</v>
      </c>
      <c r="E33" s="5">
        <f t="shared" si="1"/>
        <v>16200</v>
      </c>
    </row>
    <row r="34" spans="1:5">
      <c r="A34" s="4">
        <v>6553</v>
      </c>
      <c r="B34" s="4" t="s">
        <v>36</v>
      </c>
      <c r="C34" s="5">
        <v>0</v>
      </c>
      <c r="D34" s="5">
        <v>0</v>
      </c>
      <c r="E34" s="5">
        <f t="shared" si="1"/>
        <v>0</v>
      </c>
    </row>
    <row r="35" spans="1:5">
      <c r="A35" s="4">
        <v>6600</v>
      </c>
      <c r="B35" s="4" t="s">
        <v>37</v>
      </c>
      <c r="C35" s="5">
        <v>0</v>
      </c>
      <c r="D35" s="5">
        <v>0</v>
      </c>
      <c r="E35" s="5">
        <f t="shared" si="1"/>
        <v>0</v>
      </c>
    </row>
    <row r="36" spans="1:5">
      <c r="A36" s="4">
        <v>6620</v>
      </c>
      <c r="B36" s="4" t="s">
        <v>38</v>
      </c>
      <c r="C36" s="5">
        <v>0</v>
      </c>
      <c r="D36" s="5">
        <v>0</v>
      </c>
      <c r="E36" s="5">
        <f t="shared" si="1"/>
        <v>0</v>
      </c>
    </row>
    <row r="37" spans="1:5">
      <c r="A37" s="4">
        <v>6652</v>
      </c>
      <c r="B37" s="4" t="s">
        <v>39</v>
      </c>
      <c r="C37" s="5">
        <v>0</v>
      </c>
      <c r="D37" s="5">
        <v>3850</v>
      </c>
      <c r="E37" s="5">
        <f t="shared" si="1"/>
        <v>-3850</v>
      </c>
    </row>
    <row r="38" spans="1:5">
      <c r="A38" s="4">
        <v>6700</v>
      </c>
      <c r="B38" s="4" t="s">
        <v>40</v>
      </c>
      <c r="C38" s="5">
        <v>0</v>
      </c>
      <c r="D38" s="5">
        <v>0</v>
      </c>
      <c r="E38" s="5">
        <f t="shared" si="1"/>
        <v>0</v>
      </c>
    </row>
    <row r="39" spans="1:5">
      <c r="A39" s="4">
        <v>6710</v>
      </c>
      <c r="B39" s="4" t="s">
        <v>41</v>
      </c>
      <c r="C39" s="5">
        <v>55000</v>
      </c>
      <c r="D39" s="5">
        <v>58677.16</v>
      </c>
      <c r="E39" s="5">
        <f t="shared" si="1"/>
        <v>-3677.1600000000035</v>
      </c>
    </row>
    <row r="40" spans="1:5">
      <c r="A40" s="4">
        <v>6800</v>
      </c>
      <c r="B40" s="4" t="s">
        <v>42</v>
      </c>
      <c r="C40" s="5">
        <v>0</v>
      </c>
      <c r="D40" s="5">
        <v>0</v>
      </c>
      <c r="E40" s="5">
        <f t="shared" si="1"/>
        <v>0</v>
      </c>
    </row>
    <row r="41" spans="1:5">
      <c r="A41" s="4">
        <v>6801</v>
      </c>
      <c r="B41" s="4" t="s">
        <v>43</v>
      </c>
      <c r="C41" s="5">
        <v>0</v>
      </c>
      <c r="D41" s="5">
        <v>0</v>
      </c>
      <c r="E41" s="5">
        <f t="shared" si="1"/>
        <v>0</v>
      </c>
    </row>
    <row r="42" spans="1:5">
      <c r="A42" s="4">
        <v>6860</v>
      </c>
      <c r="B42" s="4" t="s">
        <v>44</v>
      </c>
      <c r="C42" s="5">
        <v>0</v>
      </c>
      <c r="D42" s="5">
        <v>0</v>
      </c>
      <c r="E42" s="5">
        <f t="shared" si="1"/>
        <v>0</v>
      </c>
    </row>
    <row r="43" spans="1:5">
      <c r="A43" s="4">
        <v>6861</v>
      </c>
      <c r="B43" s="4" t="s">
        <v>45</v>
      </c>
      <c r="C43" s="5">
        <v>0</v>
      </c>
      <c r="D43" s="5">
        <v>0</v>
      </c>
      <c r="E43" s="5">
        <f t="shared" si="1"/>
        <v>0</v>
      </c>
    </row>
    <row r="44" spans="1:5">
      <c r="A44" s="4">
        <v>6862</v>
      </c>
      <c r="B44" s="4" t="s">
        <v>46</v>
      </c>
      <c r="C44" s="5">
        <v>0</v>
      </c>
      <c r="D44" s="5">
        <v>0</v>
      </c>
      <c r="E44" s="5">
        <f t="shared" si="1"/>
        <v>0</v>
      </c>
    </row>
    <row r="45" spans="1:5">
      <c r="A45" s="4">
        <v>6901</v>
      </c>
      <c r="B45" s="4" t="s">
        <v>47</v>
      </c>
      <c r="C45" s="5">
        <v>0</v>
      </c>
      <c r="D45" s="5">
        <v>0</v>
      </c>
      <c r="E45" s="5">
        <f t="shared" si="1"/>
        <v>0</v>
      </c>
    </row>
    <row r="46" spans="1:5">
      <c r="A46" s="4">
        <v>6902</v>
      </c>
      <c r="B46" s="4" t="s">
        <v>48</v>
      </c>
      <c r="C46" s="5">
        <v>0</v>
      </c>
      <c r="D46" s="5">
        <v>0</v>
      </c>
      <c r="E46" s="5">
        <f t="shared" si="1"/>
        <v>0</v>
      </c>
    </row>
    <row r="47" spans="1:5">
      <c r="A47" s="4">
        <v>7320</v>
      </c>
      <c r="B47" s="4" t="s">
        <v>49</v>
      </c>
      <c r="C47" s="5">
        <v>0</v>
      </c>
      <c r="D47" s="5">
        <v>0</v>
      </c>
      <c r="E47" s="5">
        <f t="shared" si="1"/>
        <v>0</v>
      </c>
    </row>
    <row r="48" spans="1:5">
      <c r="A48" s="4">
        <v>7420</v>
      </c>
      <c r="B48" s="4" t="s">
        <v>50</v>
      </c>
      <c r="C48" s="5">
        <v>0</v>
      </c>
      <c r="D48" s="5">
        <v>0</v>
      </c>
      <c r="E48" s="5">
        <f t="shared" si="1"/>
        <v>0</v>
      </c>
    </row>
    <row r="49" spans="1:5">
      <c r="A49" s="4">
        <v>7500</v>
      </c>
      <c r="B49" s="4" t="s">
        <v>51</v>
      </c>
      <c r="C49" s="5">
        <v>0</v>
      </c>
      <c r="D49" s="5">
        <v>0</v>
      </c>
      <c r="E49" s="5">
        <f t="shared" si="1"/>
        <v>0</v>
      </c>
    </row>
    <row r="50" spans="1:5">
      <c r="A50" s="4">
        <v>7720</v>
      </c>
      <c r="B50" s="4" t="s">
        <v>52</v>
      </c>
      <c r="C50" s="5">
        <v>4000</v>
      </c>
      <c r="D50" s="5">
        <v>0</v>
      </c>
      <c r="E50" s="5">
        <f t="shared" si="1"/>
        <v>4000</v>
      </c>
    </row>
    <row r="51" spans="1:5">
      <c r="A51" s="4">
        <v>7770</v>
      </c>
      <c r="B51" s="4" t="s">
        <v>53</v>
      </c>
      <c r="C51" s="5">
        <v>0</v>
      </c>
      <c r="D51" s="5">
        <v>139.56</v>
      </c>
      <c r="E51" s="5">
        <f t="shared" si="1"/>
        <v>-139.56</v>
      </c>
    </row>
    <row r="52" spans="1:5">
      <c r="A52" s="4">
        <v>7771</v>
      </c>
      <c r="B52" s="4" t="s">
        <v>54</v>
      </c>
      <c r="C52" s="5">
        <v>0</v>
      </c>
      <c r="D52" s="5">
        <v>0</v>
      </c>
      <c r="E52" s="5">
        <f t="shared" si="1"/>
        <v>0</v>
      </c>
    </row>
    <row r="53" spans="1:5">
      <c r="A53" s="4">
        <v>7790</v>
      </c>
      <c r="B53" s="4" t="s">
        <v>55</v>
      </c>
      <c r="C53" s="5">
        <v>0</v>
      </c>
      <c r="D53" s="5">
        <v>0</v>
      </c>
      <c r="E53" s="5">
        <f t="shared" si="1"/>
        <v>0</v>
      </c>
    </row>
    <row r="54" spans="1:5">
      <c r="A54" s="4">
        <v>7793</v>
      </c>
      <c r="B54" s="4" t="s">
        <v>56</v>
      </c>
      <c r="C54" s="5">
        <v>0</v>
      </c>
      <c r="D54" s="5">
        <v>0</v>
      </c>
      <c r="E54" s="5">
        <f t="shared" si="1"/>
        <v>0</v>
      </c>
    </row>
    <row r="55" spans="1:5">
      <c r="A55" s="4">
        <v>7830</v>
      </c>
      <c r="B55" s="4" t="s">
        <v>68</v>
      </c>
      <c r="C55" s="5">
        <v>0</v>
      </c>
      <c r="D55" s="5">
        <v>24600</v>
      </c>
      <c r="E55" s="5">
        <f t="shared" si="1"/>
        <v>-24600</v>
      </c>
    </row>
    <row r="56" spans="1:5">
      <c r="A56" s="4">
        <v>8050</v>
      </c>
      <c r="B56" s="4" t="s">
        <v>57</v>
      </c>
      <c r="C56" s="5">
        <v>0</v>
      </c>
      <c r="D56" s="5">
        <v>0</v>
      </c>
      <c r="E56" s="5">
        <f t="shared" si="1"/>
        <v>0</v>
      </c>
    </row>
    <row r="57" spans="1:5">
      <c r="A57" s="4">
        <v>8150</v>
      </c>
      <c r="B57" s="4" t="s">
        <v>58</v>
      </c>
      <c r="C57" s="5">
        <v>0</v>
      </c>
      <c r="D57" s="5">
        <v>0</v>
      </c>
      <c r="E57" s="5">
        <f t="shared" si="1"/>
        <v>0</v>
      </c>
    </row>
    <row r="58" spans="1:5">
      <c r="A58" s="4">
        <v>8960</v>
      </c>
      <c r="B58" s="4" t="s">
        <v>59</v>
      </c>
      <c r="C58" s="5">
        <v>0</v>
      </c>
      <c r="D58" s="5">
        <v>0</v>
      </c>
      <c r="E58" s="5">
        <f t="shared" si="1"/>
        <v>0</v>
      </c>
    </row>
    <row r="59" spans="1:5">
      <c r="A59" s="4">
        <v>8990</v>
      </c>
      <c r="B59" s="4" t="s">
        <v>60</v>
      </c>
      <c r="C59" s="5">
        <v>0</v>
      </c>
      <c r="D59" s="5">
        <v>0</v>
      </c>
      <c r="E59" s="5">
        <f t="shared" si="1"/>
        <v>0</v>
      </c>
    </row>
    <row r="60" spans="1:5">
      <c r="A60" s="2" t="s">
        <v>61</v>
      </c>
      <c r="B60" s="2"/>
      <c r="C60" s="7">
        <f>SUM(C18:C59)</f>
        <v>326025</v>
      </c>
      <c r="D60" s="7">
        <f>SUM(D18:D59)</f>
        <v>287800.72000000003</v>
      </c>
      <c r="E60" s="7">
        <f t="shared" si="1"/>
        <v>38224.27999999997</v>
      </c>
    </row>
    <row r="61" spans="1:5">
      <c r="A61" s="8"/>
      <c r="B61" s="8"/>
      <c r="C61" s="8"/>
      <c r="D61" s="8"/>
      <c r="E61" s="8"/>
    </row>
    <row r="62" spans="1:5">
      <c r="A62" s="2" t="s">
        <v>62</v>
      </c>
      <c r="B62" s="2"/>
      <c r="C62" s="7">
        <f>C15-C60</f>
        <v>1750</v>
      </c>
      <c r="D62" s="7">
        <f>D15-D60</f>
        <v>-74550.72000000003</v>
      </c>
      <c r="E62" s="7">
        <f>D62-C62</f>
        <v>-76300.72000000003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="125" zoomScaleNormal="125" zoomScalePageLayoutView="125" workbookViewId="0">
      <selection activeCell="I30" sqref="I30"/>
    </sheetView>
  </sheetViews>
  <sheetFormatPr baseColWidth="10" defaultRowHeight="15" x14ac:dyDescent="0"/>
  <cols>
    <col min="2" max="2" width="46" bestFit="1" customWidth="1"/>
    <col min="3" max="3" width="12.6640625" bestFit="1" customWidth="1"/>
    <col min="4" max="4" width="13.6640625" bestFit="1" customWidth="1"/>
    <col min="5" max="5" width="10.3320312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>
      <c r="A3" s="4">
        <v>3000</v>
      </c>
      <c r="B3" s="4" t="s">
        <v>6</v>
      </c>
      <c r="C3" s="5">
        <v>300000</v>
      </c>
      <c r="D3" s="5">
        <v>389750</v>
      </c>
      <c r="E3" s="5">
        <f>D3-C3</f>
        <v>89750</v>
      </c>
    </row>
    <row r="4" spans="1:5">
      <c r="A4" s="4">
        <v>3001</v>
      </c>
      <c r="B4" s="4" t="s">
        <v>7</v>
      </c>
      <c r="C4" s="5">
        <v>10000</v>
      </c>
      <c r="D4" s="5">
        <v>0</v>
      </c>
      <c r="E4" s="5">
        <f t="shared" ref="E4:E15" si="0">D4-C4</f>
        <v>-10000</v>
      </c>
    </row>
    <row r="5" spans="1:5">
      <c r="A5" s="4">
        <v>3100</v>
      </c>
      <c r="B5" s="4" t="s">
        <v>8</v>
      </c>
      <c r="C5" s="5">
        <v>0</v>
      </c>
      <c r="D5" s="5">
        <v>0</v>
      </c>
      <c r="E5" s="5">
        <f t="shared" si="0"/>
        <v>0</v>
      </c>
    </row>
    <row r="6" spans="1:5">
      <c r="A6" s="4">
        <v>3110</v>
      </c>
      <c r="B6" s="4" t="s">
        <v>9</v>
      </c>
      <c r="C6" s="5">
        <v>0</v>
      </c>
      <c r="D6" s="5">
        <v>0</v>
      </c>
      <c r="E6" s="5">
        <f t="shared" si="0"/>
        <v>0</v>
      </c>
    </row>
    <row r="7" spans="1:5">
      <c r="A7" s="4">
        <v>3120</v>
      </c>
      <c r="B7" s="4" t="s">
        <v>10</v>
      </c>
      <c r="C7" s="5">
        <v>0</v>
      </c>
      <c r="D7" s="5">
        <v>0</v>
      </c>
      <c r="E7" s="5">
        <f t="shared" si="0"/>
        <v>0</v>
      </c>
    </row>
    <row r="8" spans="1:5">
      <c r="A8" s="4">
        <v>3400</v>
      </c>
      <c r="B8" s="4" t="s">
        <v>11</v>
      </c>
      <c r="C8" s="5">
        <v>0</v>
      </c>
      <c r="D8" s="5">
        <v>0</v>
      </c>
      <c r="E8" s="5">
        <f t="shared" si="0"/>
        <v>0</v>
      </c>
    </row>
    <row r="9" spans="1:5">
      <c r="A9" s="4">
        <v>3700</v>
      </c>
      <c r="B9" s="4" t="s">
        <v>12</v>
      </c>
      <c r="C9" s="5">
        <v>0</v>
      </c>
      <c r="D9" s="5">
        <v>0</v>
      </c>
      <c r="E9" s="5">
        <f t="shared" si="0"/>
        <v>0</v>
      </c>
    </row>
    <row r="10" spans="1:5">
      <c r="A10" s="4">
        <v>3940</v>
      </c>
      <c r="B10" s="4" t="s">
        <v>13</v>
      </c>
      <c r="C10" s="5">
        <v>0</v>
      </c>
      <c r="D10" s="5">
        <v>0</v>
      </c>
      <c r="E10" s="5">
        <f t="shared" si="0"/>
        <v>0</v>
      </c>
    </row>
    <row r="11" spans="1:5">
      <c r="A11" s="4">
        <v>3960</v>
      </c>
      <c r="B11" s="4" t="s">
        <v>14</v>
      </c>
      <c r="C11" s="5">
        <v>0</v>
      </c>
      <c r="D11" s="5">
        <v>0</v>
      </c>
      <c r="E11" s="5">
        <f t="shared" si="0"/>
        <v>0</v>
      </c>
    </row>
    <row r="12" spans="1:5">
      <c r="A12" s="4">
        <v>3970</v>
      </c>
      <c r="B12" s="4" t="s">
        <v>15</v>
      </c>
      <c r="C12" s="5">
        <v>0</v>
      </c>
      <c r="D12" s="5">
        <v>0</v>
      </c>
      <c r="E12" s="5">
        <f t="shared" si="0"/>
        <v>0</v>
      </c>
    </row>
    <row r="13" spans="1:5">
      <c r="A13" s="4">
        <v>3971</v>
      </c>
      <c r="B13" s="4" t="s">
        <v>16</v>
      </c>
      <c r="C13" s="5">
        <v>0</v>
      </c>
      <c r="D13" s="5">
        <v>0</v>
      </c>
      <c r="E13" s="5">
        <f t="shared" si="0"/>
        <v>0</v>
      </c>
    </row>
    <row r="14" spans="1:5">
      <c r="A14" s="4">
        <v>3999</v>
      </c>
      <c r="B14" s="4" t="s">
        <v>17</v>
      </c>
      <c r="C14" s="5">
        <v>110000</v>
      </c>
      <c r="D14" s="5">
        <v>0</v>
      </c>
      <c r="E14" s="5">
        <f t="shared" si="0"/>
        <v>-110000</v>
      </c>
    </row>
    <row r="15" spans="1:5">
      <c r="A15" s="2" t="s">
        <v>18</v>
      </c>
      <c r="B15" s="2"/>
      <c r="C15" s="7">
        <f>SUM(C3:C14)</f>
        <v>420000</v>
      </c>
      <c r="D15" s="7">
        <f>SUM(D3:D14)</f>
        <v>389750</v>
      </c>
      <c r="E15" s="7">
        <f t="shared" si="0"/>
        <v>-30250</v>
      </c>
    </row>
    <row r="16" spans="1:5">
      <c r="A16" s="8"/>
      <c r="B16" s="8"/>
      <c r="C16" s="8"/>
      <c r="D16" s="8"/>
      <c r="E16" s="8"/>
    </row>
    <row r="17" spans="1:5">
      <c r="A17" s="2" t="s">
        <v>19</v>
      </c>
      <c r="B17" s="2"/>
      <c r="C17" s="3" t="s">
        <v>3</v>
      </c>
      <c r="D17" s="3" t="s">
        <v>4</v>
      </c>
      <c r="E17" s="3" t="s">
        <v>5</v>
      </c>
    </row>
    <row r="18" spans="1:5">
      <c r="A18" s="4">
        <v>4220</v>
      </c>
      <c r="B18" s="4" t="s">
        <v>20</v>
      </c>
      <c r="C18" s="5">
        <v>0</v>
      </c>
      <c r="D18" s="5">
        <v>0</v>
      </c>
      <c r="E18" s="5">
        <f>C18-D18</f>
        <v>0</v>
      </c>
    </row>
    <row r="19" spans="1:5">
      <c r="A19" s="4">
        <v>4300</v>
      </c>
      <c r="B19" s="4" t="s">
        <v>21</v>
      </c>
      <c r="C19" s="5">
        <v>0</v>
      </c>
      <c r="D19" s="5">
        <v>0</v>
      </c>
      <c r="E19" s="5">
        <f t="shared" ref="E19:E59" si="1">C19-D19</f>
        <v>0</v>
      </c>
    </row>
    <row r="20" spans="1:5">
      <c r="A20" s="4">
        <v>4400</v>
      </c>
      <c r="B20" s="4" t="s">
        <v>22</v>
      </c>
      <c r="C20" s="5">
        <v>0</v>
      </c>
      <c r="D20" s="5">
        <v>0</v>
      </c>
      <c r="E20" s="5">
        <f t="shared" si="1"/>
        <v>0</v>
      </c>
    </row>
    <row r="21" spans="1:5">
      <c r="A21" s="4">
        <v>4610</v>
      </c>
      <c r="B21" s="4" t="s">
        <v>23</v>
      </c>
      <c r="C21" s="5">
        <v>0</v>
      </c>
      <c r="D21" s="5">
        <v>0</v>
      </c>
      <c r="E21" s="5">
        <f t="shared" si="1"/>
        <v>0</v>
      </c>
    </row>
    <row r="22" spans="1:5">
      <c r="A22" s="4">
        <v>4620</v>
      </c>
      <c r="B22" s="4" t="s">
        <v>24</v>
      </c>
      <c r="C22" s="5">
        <v>0</v>
      </c>
      <c r="D22" s="5">
        <v>0</v>
      </c>
      <c r="E22" s="5">
        <f t="shared" si="1"/>
        <v>0</v>
      </c>
    </row>
    <row r="23" spans="1:5">
      <c r="A23" s="4">
        <v>4625</v>
      </c>
      <c r="B23" s="4" t="s">
        <v>25</v>
      </c>
      <c r="C23" s="5">
        <v>0</v>
      </c>
      <c r="D23" s="5">
        <v>0</v>
      </c>
      <c r="E23" s="5">
        <f t="shared" si="1"/>
        <v>0</v>
      </c>
    </row>
    <row r="24" spans="1:5">
      <c r="A24" s="4">
        <v>4640</v>
      </c>
      <c r="B24" s="4" t="s">
        <v>26</v>
      </c>
      <c r="C24" s="5">
        <v>0</v>
      </c>
      <c r="D24" s="5">
        <v>0</v>
      </c>
      <c r="E24" s="5">
        <f t="shared" si="1"/>
        <v>0</v>
      </c>
    </row>
    <row r="25" spans="1:5">
      <c r="A25" s="4">
        <v>5000</v>
      </c>
      <c r="B25" s="4" t="s">
        <v>27</v>
      </c>
      <c r="C25" s="5">
        <v>0</v>
      </c>
      <c r="D25" s="5">
        <v>0</v>
      </c>
      <c r="E25" s="5">
        <f t="shared" si="1"/>
        <v>0</v>
      </c>
    </row>
    <row r="26" spans="1:5">
      <c r="A26" s="4">
        <v>5010</v>
      </c>
      <c r="B26" s="4" t="s">
        <v>28</v>
      </c>
      <c r="C26" s="5">
        <v>0</v>
      </c>
      <c r="D26" s="5">
        <v>0</v>
      </c>
      <c r="E26" s="5">
        <f t="shared" si="1"/>
        <v>0</v>
      </c>
    </row>
    <row r="27" spans="1:5">
      <c r="A27" s="9">
        <v>5180</v>
      </c>
      <c r="B27" s="10" t="s">
        <v>29</v>
      </c>
      <c r="C27" s="5">
        <v>0</v>
      </c>
      <c r="D27" s="5">
        <v>0</v>
      </c>
      <c r="E27" s="5">
        <f t="shared" si="1"/>
        <v>0</v>
      </c>
    </row>
    <row r="28" spans="1:5">
      <c r="A28" s="4">
        <v>5330</v>
      </c>
      <c r="B28" s="4" t="s">
        <v>30</v>
      </c>
      <c r="C28" s="5">
        <v>0</v>
      </c>
      <c r="D28" s="5">
        <v>0</v>
      </c>
      <c r="E28" s="5">
        <f t="shared" si="1"/>
        <v>0</v>
      </c>
    </row>
    <row r="29" spans="1:5">
      <c r="A29" s="9">
        <v>5400</v>
      </c>
      <c r="B29" s="10" t="s">
        <v>31</v>
      </c>
      <c r="C29" s="5">
        <v>0</v>
      </c>
      <c r="D29" s="5">
        <v>0</v>
      </c>
      <c r="E29" s="5">
        <f t="shared" si="1"/>
        <v>0</v>
      </c>
    </row>
    <row r="30" spans="1:5">
      <c r="A30" s="4">
        <v>5990</v>
      </c>
      <c r="B30" s="4" t="s">
        <v>32</v>
      </c>
      <c r="C30" s="5">
        <v>0</v>
      </c>
      <c r="D30" s="5">
        <v>0</v>
      </c>
      <c r="E30" s="5">
        <f t="shared" si="1"/>
        <v>0</v>
      </c>
    </row>
    <row r="31" spans="1:5">
      <c r="A31" s="4">
        <v>6310</v>
      </c>
      <c r="B31" s="4" t="s">
        <v>33</v>
      </c>
      <c r="C31" s="5">
        <v>0</v>
      </c>
      <c r="D31" s="5">
        <v>0</v>
      </c>
      <c r="E31" s="5">
        <f t="shared" si="1"/>
        <v>0</v>
      </c>
    </row>
    <row r="32" spans="1:5">
      <c r="A32" s="4">
        <v>6549</v>
      </c>
      <c r="B32" s="4" t="s">
        <v>34</v>
      </c>
      <c r="C32" s="5">
        <v>0</v>
      </c>
      <c r="D32" s="5">
        <v>0</v>
      </c>
      <c r="E32" s="5">
        <f t="shared" si="1"/>
        <v>0</v>
      </c>
    </row>
    <row r="33" spans="1:5">
      <c r="A33" s="4">
        <v>6551</v>
      </c>
      <c r="B33" s="4" t="s">
        <v>35</v>
      </c>
      <c r="C33" s="5">
        <v>0</v>
      </c>
      <c r="D33" s="5">
        <v>0</v>
      </c>
      <c r="E33" s="5">
        <f t="shared" si="1"/>
        <v>0</v>
      </c>
    </row>
    <row r="34" spans="1:5">
      <c r="A34" s="4">
        <v>6553</v>
      </c>
      <c r="B34" s="4" t="s">
        <v>36</v>
      </c>
      <c r="C34" s="5">
        <v>0</v>
      </c>
      <c r="D34" s="5">
        <v>0</v>
      </c>
      <c r="E34" s="5">
        <f t="shared" si="1"/>
        <v>0</v>
      </c>
    </row>
    <row r="35" spans="1:5">
      <c r="A35" s="4">
        <v>6600</v>
      </c>
      <c r="B35" s="4" t="s">
        <v>37</v>
      </c>
      <c r="C35" s="5">
        <v>60000</v>
      </c>
      <c r="D35" s="5">
        <f>499+77560.12</f>
        <v>78059.12</v>
      </c>
      <c r="E35" s="5">
        <f t="shared" si="1"/>
        <v>-18059.119999999995</v>
      </c>
    </row>
    <row r="36" spans="1:5">
      <c r="A36" s="4">
        <v>6620</v>
      </c>
      <c r="B36" s="4" t="s">
        <v>38</v>
      </c>
      <c r="C36" s="5">
        <v>367600</v>
      </c>
      <c r="D36" s="5">
        <v>494800</v>
      </c>
      <c r="E36" s="5">
        <f t="shared" si="1"/>
        <v>-127200</v>
      </c>
    </row>
    <row r="37" spans="1:5">
      <c r="A37" s="4">
        <v>6652</v>
      </c>
      <c r="B37" s="4" t="s">
        <v>39</v>
      </c>
      <c r="C37" s="5">
        <v>0</v>
      </c>
      <c r="D37" s="5">
        <v>0</v>
      </c>
      <c r="E37" s="5">
        <f t="shared" si="1"/>
        <v>0</v>
      </c>
    </row>
    <row r="38" spans="1:5">
      <c r="A38" s="4">
        <v>6700</v>
      </c>
      <c r="B38" s="4" t="s">
        <v>40</v>
      </c>
      <c r="C38" s="5">
        <v>0</v>
      </c>
      <c r="D38" s="5">
        <v>0</v>
      </c>
      <c r="E38" s="5">
        <f t="shared" si="1"/>
        <v>0</v>
      </c>
    </row>
    <row r="39" spans="1:5">
      <c r="A39" s="4">
        <v>6710</v>
      </c>
      <c r="B39" s="4" t="s">
        <v>41</v>
      </c>
      <c r="C39" s="5">
        <v>0</v>
      </c>
      <c r="D39" s="5">
        <v>0</v>
      </c>
      <c r="E39" s="5">
        <f t="shared" si="1"/>
        <v>0</v>
      </c>
    </row>
    <row r="40" spans="1:5">
      <c r="A40" s="4">
        <v>6800</v>
      </c>
      <c r="B40" s="4" t="s">
        <v>42</v>
      </c>
      <c r="C40" s="5">
        <v>0</v>
      </c>
      <c r="D40" s="5">
        <v>205</v>
      </c>
      <c r="E40" s="5">
        <f t="shared" si="1"/>
        <v>-205</v>
      </c>
    </row>
    <row r="41" spans="1:5">
      <c r="A41" s="4">
        <v>6801</v>
      </c>
      <c r="B41" s="4" t="s">
        <v>43</v>
      </c>
      <c r="C41" s="5">
        <v>0</v>
      </c>
      <c r="D41" s="5">
        <v>0</v>
      </c>
      <c r="E41" s="5">
        <f t="shared" si="1"/>
        <v>0</v>
      </c>
    </row>
    <row r="42" spans="1:5">
      <c r="A42" s="4">
        <v>6860</v>
      </c>
      <c r="B42" s="4" t="s">
        <v>44</v>
      </c>
      <c r="C42" s="5">
        <v>0</v>
      </c>
      <c r="D42" s="5">
        <v>0</v>
      </c>
      <c r="E42" s="5">
        <f t="shared" si="1"/>
        <v>0</v>
      </c>
    </row>
    <row r="43" spans="1:5">
      <c r="A43" s="4">
        <v>6861</v>
      </c>
      <c r="B43" s="4" t="s">
        <v>45</v>
      </c>
      <c r="C43" s="5">
        <v>0</v>
      </c>
      <c r="D43" s="5">
        <v>0</v>
      </c>
      <c r="E43" s="5">
        <f t="shared" si="1"/>
        <v>0</v>
      </c>
    </row>
    <row r="44" spans="1:5">
      <c r="A44" s="4">
        <v>6862</v>
      </c>
      <c r="B44" s="4" t="s">
        <v>46</v>
      </c>
      <c r="C44" s="5">
        <v>0</v>
      </c>
      <c r="D44" s="5">
        <v>0</v>
      </c>
      <c r="E44" s="5">
        <f t="shared" si="1"/>
        <v>0</v>
      </c>
    </row>
    <row r="45" spans="1:5">
      <c r="A45" s="4">
        <v>6901</v>
      </c>
      <c r="B45" s="4" t="s">
        <v>47</v>
      </c>
      <c r="C45" s="5">
        <v>0</v>
      </c>
      <c r="D45" s="5">
        <v>0</v>
      </c>
      <c r="E45" s="5">
        <f t="shared" si="1"/>
        <v>0</v>
      </c>
    </row>
    <row r="46" spans="1:5">
      <c r="A46" s="4">
        <v>6902</v>
      </c>
      <c r="B46" s="4" t="s">
        <v>48</v>
      </c>
      <c r="C46" s="5">
        <v>0</v>
      </c>
      <c r="D46" s="5">
        <v>0</v>
      </c>
      <c r="E46" s="5">
        <f t="shared" si="1"/>
        <v>0</v>
      </c>
    </row>
    <row r="47" spans="1:5">
      <c r="A47" s="4">
        <v>7320</v>
      </c>
      <c r="B47" s="4" t="s">
        <v>49</v>
      </c>
      <c r="C47" s="5">
        <v>0</v>
      </c>
      <c r="D47" s="5">
        <v>0</v>
      </c>
      <c r="E47" s="5">
        <f t="shared" si="1"/>
        <v>0</v>
      </c>
    </row>
    <row r="48" spans="1:5">
      <c r="A48" s="4">
        <v>7420</v>
      </c>
      <c r="B48" s="4" t="s">
        <v>50</v>
      </c>
      <c r="C48" s="5">
        <v>0</v>
      </c>
      <c r="D48" s="5">
        <v>0</v>
      </c>
      <c r="E48" s="5">
        <f t="shared" si="1"/>
        <v>0</v>
      </c>
    </row>
    <row r="49" spans="1:5">
      <c r="A49" s="4">
        <v>7500</v>
      </c>
      <c r="B49" s="4" t="s">
        <v>51</v>
      </c>
      <c r="C49" s="5">
        <v>0</v>
      </c>
      <c r="D49" s="5">
        <v>0</v>
      </c>
      <c r="E49" s="5">
        <f t="shared" si="1"/>
        <v>0</v>
      </c>
    </row>
    <row r="50" spans="1:5">
      <c r="A50" s="4">
        <v>7720</v>
      </c>
      <c r="B50" s="4" t="s">
        <v>52</v>
      </c>
      <c r="C50" s="5">
        <v>0</v>
      </c>
      <c r="D50" s="5">
        <v>0</v>
      </c>
      <c r="E50" s="5">
        <f t="shared" si="1"/>
        <v>0</v>
      </c>
    </row>
    <row r="51" spans="1:5">
      <c r="A51" s="4">
        <v>7770</v>
      </c>
      <c r="B51" s="4" t="s">
        <v>53</v>
      </c>
      <c r="C51" s="5">
        <v>0</v>
      </c>
      <c r="D51" s="5">
        <v>0</v>
      </c>
      <c r="E51" s="5">
        <f t="shared" si="1"/>
        <v>0</v>
      </c>
    </row>
    <row r="52" spans="1:5">
      <c r="A52" s="4">
        <v>7771</v>
      </c>
      <c r="B52" s="4" t="s">
        <v>54</v>
      </c>
      <c r="C52" s="5">
        <v>0</v>
      </c>
      <c r="D52" s="5">
        <v>0</v>
      </c>
      <c r="E52" s="5">
        <f t="shared" si="1"/>
        <v>0</v>
      </c>
    </row>
    <row r="53" spans="1:5">
      <c r="A53" s="4">
        <v>7790</v>
      </c>
      <c r="B53" s="4" t="s">
        <v>55</v>
      </c>
      <c r="C53" s="5">
        <v>0</v>
      </c>
      <c r="D53" s="5">
        <v>0</v>
      </c>
      <c r="E53" s="5">
        <f t="shared" si="1"/>
        <v>0</v>
      </c>
    </row>
    <row r="54" spans="1:5">
      <c r="A54" s="4">
        <v>7793</v>
      </c>
      <c r="B54" s="4" t="s">
        <v>56</v>
      </c>
      <c r="C54" s="5">
        <v>0</v>
      </c>
      <c r="D54" s="5">
        <v>0</v>
      </c>
      <c r="E54" s="5">
        <f t="shared" si="1"/>
        <v>0</v>
      </c>
    </row>
    <row r="55" spans="1:5">
      <c r="A55" s="4">
        <v>8050</v>
      </c>
      <c r="B55" s="4" t="s">
        <v>57</v>
      </c>
      <c r="C55" s="5">
        <v>0</v>
      </c>
      <c r="D55" s="5">
        <v>0</v>
      </c>
      <c r="E55" s="5">
        <f t="shared" si="1"/>
        <v>0</v>
      </c>
    </row>
    <row r="56" spans="1:5">
      <c r="A56" s="4">
        <v>8150</v>
      </c>
      <c r="B56" s="4" t="s">
        <v>58</v>
      </c>
      <c r="C56" s="5">
        <v>0</v>
      </c>
      <c r="D56" s="5">
        <v>0</v>
      </c>
      <c r="E56" s="5">
        <f t="shared" si="1"/>
        <v>0</v>
      </c>
    </row>
    <row r="57" spans="1:5">
      <c r="A57" s="4">
        <v>8960</v>
      </c>
      <c r="B57" s="4" t="s">
        <v>59</v>
      </c>
      <c r="C57" s="5">
        <v>0</v>
      </c>
      <c r="D57" s="5">
        <v>0</v>
      </c>
      <c r="E57" s="5">
        <f t="shared" si="1"/>
        <v>0</v>
      </c>
    </row>
    <row r="58" spans="1:5">
      <c r="A58" s="4">
        <v>8990</v>
      </c>
      <c r="B58" s="4" t="s">
        <v>60</v>
      </c>
      <c r="C58" s="5">
        <v>0</v>
      </c>
      <c r="D58" s="5">
        <v>0</v>
      </c>
      <c r="E58" s="5">
        <f t="shared" si="1"/>
        <v>0</v>
      </c>
    </row>
    <row r="59" spans="1:5">
      <c r="A59" s="2" t="s">
        <v>61</v>
      </c>
      <c r="B59" s="2"/>
      <c r="C59" s="7">
        <f>SUM(C18:C58)</f>
        <v>427600</v>
      </c>
      <c r="D59" s="7">
        <f>SUM(D18:D58)</f>
        <v>573064.12</v>
      </c>
      <c r="E59" s="7">
        <f t="shared" si="1"/>
        <v>-145464.12</v>
      </c>
    </row>
    <row r="60" spans="1:5">
      <c r="A60" s="8"/>
      <c r="B60" s="8"/>
      <c r="C60" s="8"/>
      <c r="D60" s="8"/>
      <c r="E60" s="8"/>
    </row>
    <row r="61" spans="1:5">
      <c r="A61" s="2" t="s">
        <v>62</v>
      </c>
      <c r="B61" s="2"/>
      <c r="C61" s="7">
        <f>C15-C59</f>
        <v>-7600</v>
      </c>
      <c r="D61" s="7">
        <f>D15-D59</f>
        <v>-183314.12</v>
      </c>
      <c r="E61" s="7">
        <f>D61-C61</f>
        <v>-175714.12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34" zoomScale="125" zoomScaleNormal="125" zoomScalePageLayoutView="125" workbookViewId="0">
      <selection activeCell="F34" sqref="F1:F1048576"/>
    </sheetView>
  </sheetViews>
  <sheetFormatPr baseColWidth="10" defaultRowHeight="15" x14ac:dyDescent="0"/>
  <cols>
    <col min="2" max="2" width="46" bestFit="1" customWidth="1"/>
    <col min="3" max="3" width="12.6640625" bestFit="1" customWidth="1"/>
    <col min="4" max="4" width="13.6640625" bestFit="1" customWidth="1"/>
    <col min="5" max="5" width="10.33203125" bestFit="1" customWidth="1"/>
  </cols>
  <sheetData>
    <row r="1" spans="1:9">
      <c r="A1" s="1" t="s">
        <v>0</v>
      </c>
      <c r="B1" s="1"/>
      <c r="C1" s="1"/>
      <c r="D1" s="1"/>
      <c r="E1" s="1"/>
    </row>
    <row r="2" spans="1:9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14"/>
      <c r="G2" s="14"/>
      <c r="H2" s="14"/>
      <c r="I2" s="14"/>
    </row>
    <row r="3" spans="1:9">
      <c r="A3" s="4">
        <v>3000</v>
      </c>
      <c r="B3" s="4" t="s">
        <v>6</v>
      </c>
      <c r="C3" s="5">
        <v>30000</v>
      </c>
      <c r="D3" s="5">
        <v>30000</v>
      </c>
      <c r="E3" s="5">
        <f>D3-C3</f>
        <v>0</v>
      </c>
    </row>
    <row r="4" spans="1:9">
      <c r="A4" s="4">
        <v>3001</v>
      </c>
      <c r="B4" s="4" t="s">
        <v>7</v>
      </c>
      <c r="C4" s="5">
        <v>0</v>
      </c>
      <c r="D4" s="5">
        <v>0</v>
      </c>
      <c r="E4" s="5">
        <f t="shared" ref="E4:E15" si="0">D4-C4</f>
        <v>0</v>
      </c>
    </row>
    <row r="5" spans="1:9">
      <c r="A5" s="4">
        <v>3100</v>
      </c>
      <c r="B5" s="4" t="s">
        <v>8</v>
      </c>
      <c r="C5" s="5">
        <v>400000</v>
      </c>
      <c r="D5" s="5">
        <v>504417.6</v>
      </c>
      <c r="E5" s="5">
        <f t="shared" si="0"/>
        <v>104417.59999999998</v>
      </c>
    </row>
    <row r="6" spans="1:9">
      <c r="A6" s="4">
        <v>3110</v>
      </c>
      <c r="B6" s="4" t="s">
        <v>9</v>
      </c>
      <c r="C6" s="5">
        <v>0</v>
      </c>
      <c r="D6" s="5">
        <v>0</v>
      </c>
      <c r="E6" s="5">
        <f t="shared" si="0"/>
        <v>0</v>
      </c>
    </row>
    <row r="7" spans="1:9">
      <c r="A7" s="4">
        <v>3120</v>
      </c>
      <c r="B7" s="4" t="s">
        <v>10</v>
      </c>
      <c r="C7" s="5">
        <v>0</v>
      </c>
      <c r="D7" s="5">
        <v>0</v>
      </c>
      <c r="E7" s="5">
        <f t="shared" si="0"/>
        <v>0</v>
      </c>
    </row>
    <row r="8" spans="1:9">
      <c r="A8" s="4">
        <v>3400</v>
      </c>
      <c r="B8" s="4" t="s">
        <v>11</v>
      </c>
      <c r="C8" s="5">
        <v>0</v>
      </c>
      <c r="D8" s="5">
        <v>0</v>
      </c>
      <c r="E8" s="5">
        <f t="shared" si="0"/>
        <v>0</v>
      </c>
    </row>
    <row r="9" spans="1:9">
      <c r="A9" s="4">
        <v>3700</v>
      </c>
      <c r="B9" s="4" t="s">
        <v>12</v>
      </c>
      <c r="C9" s="5">
        <v>0</v>
      </c>
      <c r="D9" s="5">
        <v>0</v>
      </c>
      <c r="E9" s="5">
        <f t="shared" si="0"/>
        <v>0</v>
      </c>
    </row>
    <row r="10" spans="1:9">
      <c r="A10" s="4">
        <v>3940</v>
      </c>
      <c r="B10" s="4" t="s">
        <v>13</v>
      </c>
      <c r="C10" s="5">
        <v>0</v>
      </c>
      <c r="D10" s="5">
        <v>0</v>
      </c>
      <c r="E10" s="5">
        <f t="shared" si="0"/>
        <v>0</v>
      </c>
    </row>
    <row r="11" spans="1:9">
      <c r="A11" s="4">
        <v>3960</v>
      </c>
      <c r="B11" s="4" t="s">
        <v>14</v>
      </c>
      <c r="C11" s="5">
        <v>0</v>
      </c>
      <c r="D11" s="5">
        <v>0</v>
      </c>
      <c r="E11" s="5">
        <f t="shared" si="0"/>
        <v>0</v>
      </c>
    </row>
    <row r="12" spans="1:9">
      <c r="A12" s="4">
        <v>3970</v>
      </c>
      <c r="B12" s="4" t="s">
        <v>15</v>
      </c>
      <c r="C12" s="5">
        <v>0</v>
      </c>
      <c r="D12" s="5">
        <v>0</v>
      </c>
      <c r="E12" s="5">
        <f t="shared" si="0"/>
        <v>0</v>
      </c>
    </row>
    <row r="13" spans="1:9">
      <c r="A13" s="4">
        <v>3971</v>
      </c>
      <c r="B13" s="4" t="s">
        <v>16</v>
      </c>
      <c r="C13" s="5">
        <v>0</v>
      </c>
      <c r="D13" s="5">
        <v>0</v>
      </c>
      <c r="E13" s="5">
        <f t="shared" si="0"/>
        <v>0</v>
      </c>
    </row>
    <row r="14" spans="1:9">
      <c r="A14" s="4">
        <v>3999</v>
      </c>
      <c r="B14" s="4" t="s">
        <v>17</v>
      </c>
      <c r="C14" s="5">
        <v>45000</v>
      </c>
      <c r="D14" s="5">
        <v>0</v>
      </c>
      <c r="E14" s="5">
        <f t="shared" si="0"/>
        <v>-45000</v>
      </c>
    </row>
    <row r="15" spans="1:9">
      <c r="A15" s="2" t="s">
        <v>18</v>
      </c>
      <c r="B15" s="2"/>
      <c r="C15" s="7">
        <f>SUM(C3:C14)</f>
        <v>475000</v>
      </c>
      <c r="D15" s="7">
        <f>SUM(D3:D14)</f>
        <v>534417.6</v>
      </c>
      <c r="E15" s="7">
        <f t="shared" si="0"/>
        <v>59417.599999999977</v>
      </c>
    </row>
    <row r="16" spans="1:9">
      <c r="A16" s="8"/>
      <c r="B16" s="8"/>
      <c r="C16" s="8"/>
      <c r="D16" s="8"/>
      <c r="E16" s="8"/>
    </row>
    <row r="17" spans="1:5">
      <c r="A17" s="2" t="s">
        <v>19</v>
      </c>
      <c r="B17" s="2"/>
      <c r="C17" s="3" t="s">
        <v>3</v>
      </c>
      <c r="D17" s="3" t="s">
        <v>4</v>
      </c>
      <c r="E17" s="3" t="s">
        <v>5</v>
      </c>
    </row>
    <row r="18" spans="1:5">
      <c r="A18" s="4">
        <v>4220</v>
      </c>
      <c r="B18" s="4" t="s">
        <v>20</v>
      </c>
      <c r="C18" s="5">
        <v>0</v>
      </c>
      <c r="D18" s="5">
        <v>0</v>
      </c>
      <c r="E18" s="5">
        <f>C18-D18</f>
        <v>0</v>
      </c>
    </row>
    <row r="19" spans="1:5">
      <c r="A19" s="4">
        <v>4300</v>
      </c>
      <c r="B19" s="4" t="s">
        <v>21</v>
      </c>
      <c r="C19" s="5">
        <v>250000</v>
      </c>
      <c r="D19" s="5">
        <v>266320.92</v>
      </c>
      <c r="E19" s="5">
        <f t="shared" ref="E19:E59" si="1">C19-D19</f>
        <v>-16320.919999999984</v>
      </c>
    </row>
    <row r="20" spans="1:5">
      <c r="A20" s="4">
        <v>4400</v>
      </c>
      <c r="B20" s="4" t="s">
        <v>22</v>
      </c>
      <c r="C20" s="5">
        <v>0</v>
      </c>
      <c r="D20" s="5">
        <v>0</v>
      </c>
      <c r="E20" s="5">
        <f t="shared" si="1"/>
        <v>0</v>
      </c>
    </row>
    <row r="21" spans="1:5">
      <c r="A21" s="4">
        <v>4610</v>
      </c>
      <c r="B21" s="4" t="s">
        <v>23</v>
      </c>
      <c r="C21" s="5">
        <v>0</v>
      </c>
      <c r="D21" s="5">
        <v>23200</v>
      </c>
      <c r="E21" s="5">
        <f t="shared" si="1"/>
        <v>-23200</v>
      </c>
    </row>
    <row r="22" spans="1:5">
      <c r="A22" s="4">
        <v>4620</v>
      </c>
      <c r="B22" s="4" t="s">
        <v>24</v>
      </c>
      <c r="C22" s="5">
        <v>0</v>
      </c>
      <c r="D22" s="5">
        <v>0</v>
      </c>
      <c r="E22" s="5">
        <f t="shared" si="1"/>
        <v>0</v>
      </c>
    </row>
    <row r="23" spans="1:5">
      <c r="A23" s="4">
        <v>4625</v>
      </c>
      <c r="B23" s="4" t="s">
        <v>25</v>
      </c>
      <c r="C23" s="5">
        <v>0</v>
      </c>
      <c r="D23" s="5">
        <v>0</v>
      </c>
      <c r="E23" s="5">
        <f t="shared" si="1"/>
        <v>0</v>
      </c>
    </row>
    <row r="24" spans="1:5">
      <c r="A24" s="4">
        <v>4640</v>
      </c>
      <c r="B24" s="4" t="s">
        <v>26</v>
      </c>
      <c r="C24" s="5">
        <v>0</v>
      </c>
      <c r="D24" s="5">
        <v>0</v>
      </c>
      <c r="E24" s="5">
        <f t="shared" si="1"/>
        <v>0</v>
      </c>
    </row>
    <row r="25" spans="1:5">
      <c r="A25" s="4">
        <v>5000</v>
      </c>
      <c r="B25" s="4" t="s">
        <v>27</v>
      </c>
      <c r="C25" s="5">
        <v>0</v>
      </c>
      <c r="D25" s="5">
        <v>0</v>
      </c>
      <c r="E25" s="5">
        <f t="shared" si="1"/>
        <v>0</v>
      </c>
    </row>
    <row r="26" spans="1:5">
      <c r="A26" s="4">
        <v>5010</v>
      </c>
      <c r="B26" s="4" t="s">
        <v>28</v>
      </c>
      <c r="C26" s="5">
        <v>30000</v>
      </c>
      <c r="D26" s="5">
        <v>25000</v>
      </c>
      <c r="E26" s="5">
        <f t="shared" si="1"/>
        <v>5000</v>
      </c>
    </row>
    <row r="27" spans="1:5">
      <c r="A27" s="9">
        <v>5180</v>
      </c>
      <c r="B27" s="10" t="s">
        <v>29</v>
      </c>
      <c r="C27" s="5">
        <v>0</v>
      </c>
      <c r="D27" s="5">
        <v>0</v>
      </c>
      <c r="E27" s="5">
        <f t="shared" si="1"/>
        <v>0</v>
      </c>
    </row>
    <row r="28" spans="1:5">
      <c r="A28" s="4">
        <v>5330</v>
      </c>
      <c r="B28" s="4" t="s">
        <v>30</v>
      </c>
      <c r="C28" s="5">
        <v>0</v>
      </c>
      <c r="D28" s="5">
        <v>0</v>
      </c>
      <c r="E28" s="5">
        <f t="shared" si="1"/>
        <v>0</v>
      </c>
    </row>
    <row r="29" spans="1:5">
      <c r="A29" s="9">
        <v>5400</v>
      </c>
      <c r="B29" s="10" t="s">
        <v>31</v>
      </c>
      <c r="C29" s="5">
        <v>4230</v>
      </c>
      <c r="D29" s="5">
        <v>3525</v>
      </c>
      <c r="E29" s="5">
        <f t="shared" si="1"/>
        <v>705</v>
      </c>
    </row>
    <row r="30" spans="1:5">
      <c r="A30" s="4">
        <v>5990</v>
      </c>
      <c r="B30" s="4" t="s">
        <v>32</v>
      </c>
      <c r="C30" s="5">
        <v>0</v>
      </c>
      <c r="D30" s="5">
        <v>0</v>
      </c>
      <c r="E30" s="5">
        <f t="shared" si="1"/>
        <v>0</v>
      </c>
    </row>
    <row r="31" spans="1:5">
      <c r="A31" s="4">
        <v>6310</v>
      </c>
      <c r="B31" s="4" t="s">
        <v>33</v>
      </c>
      <c r="C31" s="5">
        <v>0</v>
      </c>
      <c r="D31" s="5">
        <v>0</v>
      </c>
      <c r="E31" s="5">
        <f t="shared" si="1"/>
        <v>0</v>
      </c>
    </row>
    <row r="32" spans="1:5">
      <c r="A32" s="4">
        <v>6549</v>
      </c>
      <c r="B32" s="4" t="s">
        <v>34</v>
      </c>
      <c r="C32" s="5">
        <v>0</v>
      </c>
      <c r="D32" s="5">
        <v>0</v>
      </c>
      <c r="E32" s="5">
        <f t="shared" si="1"/>
        <v>0</v>
      </c>
    </row>
    <row r="33" spans="1:5">
      <c r="A33" s="4">
        <v>6551</v>
      </c>
      <c r="B33" s="4" t="s">
        <v>35</v>
      </c>
      <c r="C33" s="5">
        <v>0</v>
      </c>
      <c r="D33" s="5">
        <v>0</v>
      </c>
      <c r="E33" s="5">
        <f t="shared" si="1"/>
        <v>0</v>
      </c>
    </row>
    <row r="34" spans="1:5">
      <c r="A34" s="4">
        <v>6553</v>
      </c>
      <c r="B34" s="4" t="s">
        <v>36</v>
      </c>
      <c r="C34" s="5">
        <v>0</v>
      </c>
      <c r="D34" s="5">
        <v>0</v>
      </c>
      <c r="E34" s="5">
        <f t="shared" si="1"/>
        <v>0</v>
      </c>
    </row>
    <row r="35" spans="1:5">
      <c r="A35" s="4">
        <v>6600</v>
      </c>
      <c r="B35" s="4" t="s">
        <v>37</v>
      </c>
      <c r="C35" s="5">
        <v>0</v>
      </c>
      <c r="D35" s="5">
        <v>0</v>
      </c>
      <c r="E35" s="5">
        <f t="shared" si="1"/>
        <v>0</v>
      </c>
    </row>
    <row r="36" spans="1:5">
      <c r="A36" s="4">
        <v>6620</v>
      </c>
      <c r="B36" s="4" t="s">
        <v>38</v>
      </c>
      <c r="C36" s="5">
        <v>35000</v>
      </c>
      <c r="D36" s="5">
        <f>2145+82517.1</f>
        <v>84662.1</v>
      </c>
      <c r="E36" s="5">
        <f t="shared" si="1"/>
        <v>-49662.100000000006</v>
      </c>
    </row>
    <row r="37" spans="1:5">
      <c r="A37" s="4">
        <v>6652</v>
      </c>
      <c r="B37" s="4" t="s">
        <v>39</v>
      </c>
      <c r="C37" s="5">
        <v>0</v>
      </c>
      <c r="D37" s="5">
        <v>0</v>
      </c>
      <c r="E37" s="5">
        <f t="shared" si="1"/>
        <v>0</v>
      </c>
    </row>
    <row r="38" spans="1:5">
      <c r="A38" s="4">
        <v>6700</v>
      </c>
      <c r="B38" s="4" t="s">
        <v>40</v>
      </c>
      <c r="C38" s="5">
        <v>0</v>
      </c>
      <c r="D38" s="5">
        <v>0</v>
      </c>
      <c r="E38" s="5">
        <f t="shared" si="1"/>
        <v>0</v>
      </c>
    </row>
    <row r="39" spans="1:5">
      <c r="A39" s="4">
        <v>6710</v>
      </c>
      <c r="B39" s="4" t="s">
        <v>41</v>
      </c>
      <c r="C39" s="5">
        <v>0</v>
      </c>
      <c r="D39" s="5">
        <v>0</v>
      </c>
      <c r="E39" s="5">
        <f t="shared" si="1"/>
        <v>0</v>
      </c>
    </row>
    <row r="40" spans="1:5">
      <c r="A40" s="4">
        <v>6800</v>
      </c>
      <c r="B40" s="4" t="s">
        <v>42</v>
      </c>
      <c r="C40" s="5">
        <v>0</v>
      </c>
      <c r="D40" s="5">
        <v>0</v>
      </c>
      <c r="E40" s="5">
        <f t="shared" si="1"/>
        <v>0</v>
      </c>
    </row>
    <row r="41" spans="1:5">
      <c r="A41" s="4">
        <v>6801</v>
      </c>
      <c r="B41" s="4" t="s">
        <v>43</v>
      </c>
      <c r="C41" s="5">
        <v>0</v>
      </c>
      <c r="D41" s="5">
        <v>160</v>
      </c>
      <c r="E41" s="5">
        <f t="shared" si="1"/>
        <v>-160</v>
      </c>
    </row>
    <row r="42" spans="1:5">
      <c r="A42" s="4">
        <v>6860</v>
      </c>
      <c r="B42" s="4" t="s">
        <v>44</v>
      </c>
      <c r="C42" s="5">
        <v>3000</v>
      </c>
      <c r="D42" s="5">
        <v>0</v>
      </c>
      <c r="E42" s="5">
        <f t="shared" si="1"/>
        <v>3000</v>
      </c>
    </row>
    <row r="43" spans="1:5">
      <c r="A43" s="4">
        <v>6861</v>
      </c>
      <c r="B43" s="4" t="s">
        <v>45</v>
      </c>
      <c r="C43" s="5">
        <v>0</v>
      </c>
      <c r="D43" s="5">
        <v>0</v>
      </c>
      <c r="E43" s="5">
        <f t="shared" si="1"/>
        <v>0</v>
      </c>
    </row>
    <row r="44" spans="1:5">
      <c r="A44" s="4">
        <v>6862</v>
      </c>
      <c r="B44" s="4" t="s">
        <v>46</v>
      </c>
      <c r="C44" s="5">
        <v>10000</v>
      </c>
      <c r="D44" s="5">
        <v>2454.5</v>
      </c>
      <c r="E44" s="5">
        <f t="shared" si="1"/>
        <v>7545.5</v>
      </c>
    </row>
    <row r="45" spans="1:5">
      <c r="A45" s="4">
        <v>6901</v>
      </c>
      <c r="B45" s="4" t="s">
        <v>47</v>
      </c>
      <c r="C45" s="5">
        <v>2000</v>
      </c>
      <c r="D45" s="5">
        <v>0</v>
      </c>
      <c r="E45" s="5">
        <f t="shared" si="1"/>
        <v>2000</v>
      </c>
    </row>
    <row r="46" spans="1:5">
      <c r="A46" s="4">
        <v>6902</v>
      </c>
      <c r="B46" s="4" t="s">
        <v>48</v>
      </c>
      <c r="C46" s="5">
        <v>0</v>
      </c>
      <c r="D46" s="5">
        <v>0</v>
      </c>
      <c r="E46" s="5">
        <f t="shared" si="1"/>
        <v>0</v>
      </c>
    </row>
    <row r="47" spans="1:5">
      <c r="A47" s="4">
        <v>7320</v>
      </c>
      <c r="B47" s="4" t="s">
        <v>49</v>
      </c>
      <c r="C47" s="5">
        <v>0</v>
      </c>
      <c r="D47" s="5">
        <v>0</v>
      </c>
      <c r="E47" s="5">
        <f t="shared" si="1"/>
        <v>0</v>
      </c>
    </row>
    <row r="48" spans="1:5">
      <c r="A48" s="4">
        <v>7420</v>
      </c>
      <c r="B48" s="4" t="s">
        <v>50</v>
      </c>
      <c r="C48" s="5">
        <v>0</v>
      </c>
      <c r="D48" s="5">
        <v>0</v>
      </c>
      <c r="E48" s="5">
        <f t="shared" si="1"/>
        <v>0</v>
      </c>
    </row>
    <row r="49" spans="1:5">
      <c r="A49" s="4">
        <v>7500</v>
      </c>
      <c r="B49" s="4" t="s">
        <v>51</v>
      </c>
      <c r="C49" s="5">
        <v>0</v>
      </c>
      <c r="D49" s="5">
        <v>0</v>
      </c>
      <c r="E49" s="5">
        <f t="shared" si="1"/>
        <v>0</v>
      </c>
    </row>
    <row r="50" spans="1:5">
      <c r="A50" s="4">
        <v>7720</v>
      </c>
      <c r="B50" s="4" t="s">
        <v>52</v>
      </c>
      <c r="C50" s="5">
        <v>0</v>
      </c>
      <c r="D50" s="5">
        <v>150.22</v>
      </c>
      <c r="E50" s="5">
        <f t="shared" si="1"/>
        <v>-150.22</v>
      </c>
    </row>
    <row r="51" spans="1:5">
      <c r="A51" s="4">
        <v>7770</v>
      </c>
      <c r="B51" s="4" t="s">
        <v>53</v>
      </c>
      <c r="C51" s="5">
        <v>5000</v>
      </c>
      <c r="D51" s="5">
        <v>7810</v>
      </c>
      <c r="E51" s="5">
        <f t="shared" si="1"/>
        <v>-2810</v>
      </c>
    </row>
    <row r="52" spans="1:5">
      <c r="A52" s="4">
        <v>7771</v>
      </c>
      <c r="B52" s="4" t="s">
        <v>54</v>
      </c>
      <c r="C52" s="5">
        <v>0</v>
      </c>
      <c r="D52" s="5">
        <v>0</v>
      </c>
      <c r="E52" s="5">
        <f t="shared" si="1"/>
        <v>0</v>
      </c>
    </row>
    <row r="53" spans="1:5">
      <c r="A53" s="4">
        <v>7790</v>
      </c>
      <c r="B53" s="4" t="s">
        <v>55</v>
      </c>
      <c r="C53" s="5">
        <v>0</v>
      </c>
      <c r="D53" s="5">
        <v>810</v>
      </c>
      <c r="E53" s="5">
        <f t="shared" si="1"/>
        <v>-810</v>
      </c>
    </row>
    <row r="54" spans="1:5">
      <c r="A54" s="4">
        <v>7793</v>
      </c>
      <c r="B54" s="4" t="s">
        <v>56</v>
      </c>
      <c r="C54" s="5">
        <v>0</v>
      </c>
      <c r="D54" s="5">
        <v>0</v>
      </c>
      <c r="E54" s="5">
        <f t="shared" si="1"/>
        <v>0</v>
      </c>
    </row>
    <row r="55" spans="1:5">
      <c r="A55" s="4">
        <v>8050</v>
      </c>
      <c r="B55" s="4" t="s">
        <v>57</v>
      </c>
      <c r="C55" s="5">
        <v>0</v>
      </c>
      <c r="D55" s="5">
        <v>0</v>
      </c>
      <c r="E55" s="5">
        <f t="shared" si="1"/>
        <v>0</v>
      </c>
    </row>
    <row r="56" spans="1:5">
      <c r="A56" s="4">
        <v>8150</v>
      </c>
      <c r="B56" s="4" t="s">
        <v>58</v>
      </c>
      <c r="C56" s="5">
        <v>0</v>
      </c>
      <c r="D56" s="5">
        <v>0</v>
      </c>
      <c r="E56" s="5">
        <f t="shared" si="1"/>
        <v>0</v>
      </c>
    </row>
    <row r="57" spans="1:5">
      <c r="A57" s="4">
        <v>8960</v>
      </c>
      <c r="B57" s="4" t="s">
        <v>59</v>
      </c>
      <c r="C57" s="5">
        <v>0</v>
      </c>
      <c r="D57" s="5">
        <v>0</v>
      </c>
      <c r="E57" s="5">
        <f t="shared" si="1"/>
        <v>0</v>
      </c>
    </row>
    <row r="58" spans="1:5">
      <c r="A58" s="4">
        <v>8990</v>
      </c>
      <c r="B58" s="4" t="s">
        <v>60</v>
      </c>
      <c r="C58" s="5">
        <v>0</v>
      </c>
      <c r="D58" s="5">
        <v>0</v>
      </c>
      <c r="E58" s="5">
        <f t="shared" si="1"/>
        <v>0</v>
      </c>
    </row>
    <row r="59" spans="1:5">
      <c r="A59" s="2" t="s">
        <v>61</v>
      </c>
      <c r="B59" s="2"/>
      <c r="C59" s="7">
        <f>SUM(C18:C58)</f>
        <v>339230</v>
      </c>
      <c r="D59" s="7">
        <f>SUM(D18:D58)</f>
        <v>414092.74</v>
      </c>
      <c r="E59" s="7">
        <f t="shared" si="1"/>
        <v>-74862.739999999991</v>
      </c>
    </row>
    <row r="60" spans="1:5">
      <c r="A60" s="8"/>
      <c r="B60" s="8"/>
      <c r="C60" s="8"/>
      <c r="D60" s="8"/>
      <c r="E60" s="8"/>
    </row>
    <row r="61" spans="1:5">
      <c r="A61" s="2" t="s">
        <v>62</v>
      </c>
      <c r="B61" s="2"/>
      <c r="C61" s="7">
        <f>C15-C59</f>
        <v>135770</v>
      </c>
      <c r="D61" s="7">
        <f>D15-D59</f>
        <v>120324.85999999999</v>
      </c>
      <c r="E61" s="7">
        <f>D61-C61</f>
        <v>-15445.140000000014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34" zoomScale="125" zoomScaleNormal="125" zoomScalePageLayoutView="125" workbookViewId="0">
      <selection activeCell="G54" sqref="G54"/>
    </sheetView>
  </sheetViews>
  <sheetFormatPr baseColWidth="10" defaultRowHeight="15" x14ac:dyDescent="0"/>
  <cols>
    <col min="2" max="2" width="46" bestFit="1" customWidth="1"/>
    <col min="3" max="3" width="12.6640625" bestFit="1" customWidth="1"/>
    <col min="4" max="4" width="13.6640625" bestFit="1" customWidth="1"/>
    <col min="5" max="5" width="10.3320312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>
      <c r="A3" s="4">
        <v>3000</v>
      </c>
      <c r="B3" s="4" t="s">
        <v>6</v>
      </c>
      <c r="C3" s="5">
        <v>0</v>
      </c>
      <c r="D3" s="5">
        <v>0</v>
      </c>
      <c r="E3" s="5">
        <f>D3-C3</f>
        <v>0</v>
      </c>
    </row>
    <row r="4" spans="1:5">
      <c r="A4" s="4">
        <v>3001</v>
      </c>
      <c r="B4" s="4" t="s">
        <v>7</v>
      </c>
      <c r="C4" s="5">
        <v>0</v>
      </c>
      <c r="D4" s="5">
        <v>0</v>
      </c>
      <c r="E4" s="5">
        <f t="shared" ref="E4:E15" si="0">D4-C4</f>
        <v>0</v>
      </c>
    </row>
    <row r="5" spans="1:5">
      <c r="A5" s="4">
        <v>3100</v>
      </c>
      <c r="B5" s="4" t="s">
        <v>8</v>
      </c>
      <c r="C5" s="5">
        <v>0</v>
      </c>
      <c r="D5" s="5">
        <v>0</v>
      </c>
      <c r="E5" s="5">
        <f t="shared" si="0"/>
        <v>0</v>
      </c>
    </row>
    <row r="6" spans="1:5">
      <c r="A6" s="4">
        <v>3110</v>
      </c>
      <c r="B6" s="4" t="s">
        <v>9</v>
      </c>
      <c r="C6" s="5">
        <v>0</v>
      </c>
      <c r="D6" s="5">
        <v>0</v>
      </c>
      <c r="E6" s="5">
        <f t="shared" si="0"/>
        <v>0</v>
      </c>
    </row>
    <row r="7" spans="1:5">
      <c r="A7" s="4">
        <v>3120</v>
      </c>
      <c r="B7" s="4" t="s">
        <v>10</v>
      </c>
      <c r="C7" s="5">
        <v>0</v>
      </c>
      <c r="D7" s="5">
        <v>0</v>
      </c>
      <c r="E7" s="5">
        <f t="shared" si="0"/>
        <v>0</v>
      </c>
    </row>
    <row r="8" spans="1:5">
      <c r="A8" s="4">
        <v>3400</v>
      </c>
      <c r="B8" s="4" t="s">
        <v>11</v>
      </c>
      <c r="C8" s="5">
        <v>36250</v>
      </c>
      <c r="D8" s="5">
        <v>27984.62</v>
      </c>
      <c r="E8" s="5">
        <f t="shared" si="0"/>
        <v>-8265.380000000001</v>
      </c>
    </row>
    <row r="9" spans="1:5">
      <c r="A9" s="4">
        <v>3700</v>
      </c>
      <c r="B9" s="4" t="s">
        <v>12</v>
      </c>
      <c r="C9" s="5">
        <v>40000</v>
      </c>
      <c r="D9" s="5">
        <v>-17300</v>
      </c>
      <c r="E9" s="5">
        <f t="shared" si="0"/>
        <v>-57300</v>
      </c>
    </row>
    <row r="10" spans="1:5">
      <c r="A10" s="4">
        <v>3940</v>
      </c>
      <c r="B10" s="4" t="s">
        <v>13</v>
      </c>
      <c r="C10" s="5">
        <v>0</v>
      </c>
      <c r="D10" s="5">
        <v>41000</v>
      </c>
      <c r="E10" s="5">
        <f t="shared" si="0"/>
        <v>41000</v>
      </c>
    </row>
    <row r="11" spans="1:5">
      <c r="A11" s="4">
        <v>3960</v>
      </c>
      <c r="B11" s="4" t="s">
        <v>14</v>
      </c>
      <c r="C11" s="5">
        <v>0</v>
      </c>
      <c r="D11" s="5">
        <v>0</v>
      </c>
      <c r="E11" s="5">
        <f t="shared" si="0"/>
        <v>0</v>
      </c>
    </row>
    <row r="12" spans="1:5">
      <c r="A12" s="4">
        <v>3970</v>
      </c>
      <c r="B12" s="4" t="s">
        <v>15</v>
      </c>
      <c r="C12" s="5">
        <v>30000</v>
      </c>
      <c r="D12" s="5">
        <v>0</v>
      </c>
      <c r="E12" s="5">
        <f t="shared" si="0"/>
        <v>-30000</v>
      </c>
    </row>
    <row r="13" spans="1:5">
      <c r="A13" s="4">
        <v>3971</v>
      </c>
      <c r="B13" s="4" t="s">
        <v>16</v>
      </c>
      <c r="C13" s="5">
        <v>0</v>
      </c>
      <c r="D13" s="5">
        <v>0</v>
      </c>
      <c r="E13" s="5">
        <f t="shared" si="0"/>
        <v>0</v>
      </c>
    </row>
    <row r="14" spans="1:5">
      <c r="A14" s="4">
        <v>3999</v>
      </c>
      <c r="B14" s="4" t="s">
        <v>17</v>
      </c>
      <c r="C14" s="5">
        <v>0</v>
      </c>
      <c r="D14" s="5">
        <v>0</v>
      </c>
      <c r="E14" s="5">
        <f t="shared" si="0"/>
        <v>0</v>
      </c>
    </row>
    <row r="15" spans="1:5">
      <c r="A15" s="2" t="s">
        <v>18</v>
      </c>
      <c r="B15" s="2"/>
      <c r="C15" s="7">
        <f>SUM(C3:C14)</f>
        <v>106250</v>
      </c>
      <c r="D15" s="7">
        <f>SUM(D3:D14)</f>
        <v>51684.619999999995</v>
      </c>
      <c r="E15" s="7">
        <f t="shared" si="0"/>
        <v>-54565.380000000005</v>
      </c>
    </row>
    <row r="16" spans="1:5">
      <c r="A16" s="8"/>
      <c r="B16" s="8"/>
      <c r="C16" s="8"/>
      <c r="D16" s="8"/>
      <c r="E16" s="8"/>
    </row>
    <row r="17" spans="1:5">
      <c r="A17" s="2" t="s">
        <v>19</v>
      </c>
      <c r="B17" s="2"/>
      <c r="C17" s="3" t="s">
        <v>3</v>
      </c>
      <c r="D17" s="3" t="s">
        <v>4</v>
      </c>
      <c r="E17" s="3" t="s">
        <v>5</v>
      </c>
    </row>
    <row r="18" spans="1:5">
      <c r="A18" s="4">
        <v>4220</v>
      </c>
      <c r="B18" s="4" t="s">
        <v>20</v>
      </c>
      <c r="C18" s="5">
        <v>5000</v>
      </c>
      <c r="D18" s="5">
        <v>10631</v>
      </c>
      <c r="E18" s="5">
        <f>C18-D18</f>
        <v>-5631</v>
      </c>
    </row>
    <row r="19" spans="1:5">
      <c r="A19" s="4">
        <v>4300</v>
      </c>
      <c r="B19" s="4" t="s">
        <v>21</v>
      </c>
      <c r="C19" s="5">
        <v>0</v>
      </c>
      <c r="D19" s="5">
        <v>0</v>
      </c>
      <c r="E19" s="5">
        <f t="shared" ref="E19:E60" si="1">C19-D19</f>
        <v>0</v>
      </c>
    </row>
    <row r="20" spans="1:5">
      <c r="A20" s="4">
        <v>4400</v>
      </c>
      <c r="B20" s="4" t="s">
        <v>22</v>
      </c>
      <c r="C20" s="5">
        <v>0</v>
      </c>
      <c r="D20" s="5">
        <v>0</v>
      </c>
      <c r="E20" s="5">
        <f t="shared" si="1"/>
        <v>0</v>
      </c>
    </row>
    <row r="21" spans="1:5">
      <c r="A21" s="4">
        <v>4610</v>
      </c>
      <c r="B21" s="4" t="s">
        <v>23</v>
      </c>
      <c r="C21" s="5">
        <v>10000</v>
      </c>
      <c r="D21" s="5">
        <v>0</v>
      </c>
      <c r="E21" s="5">
        <f t="shared" si="1"/>
        <v>10000</v>
      </c>
    </row>
    <row r="22" spans="1:5">
      <c r="A22" s="4">
        <v>4620</v>
      </c>
      <c r="B22" s="4" t="s">
        <v>24</v>
      </c>
      <c r="C22" s="5">
        <v>5000</v>
      </c>
      <c r="D22" s="5">
        <v>0</v>
      </c>
      <c r="E22" s="5">
        <f t="shared" si="1"/>
        <v>5000</v>
      </c>
    </row>
    <row r="23" spans="1:5">
      <c r="A23" s="4">
        <v>4625</v>
      </c>
      <c r="B23" s="4" t="s">
        <v>25</v>
      </c>
      <c r="C23" s="5">
        <v>0</v>
      </c>
      <c r="D23" s="5">
        <v>0</v>
      </c>
      <c r="E23" s="5">
        <f t="shared" si="1"/>
        <v>0</v>
      </c>
    </row>
    <row r="24" spans="1:5">
      <c r="A24" s="4">
        <v>4640</v>
      </c>
      <c r="B24" s="4" t="s">
        <v>26</v>
      </c>
      <c r="C24" s="5">
        <v>12000</v>
      </c>
      <c r="D24" s="5">
        <v>10050</v>
      </c>
      <c r="E24" s="5">
        <f t="shared" si="1"/>
        <v>1950</v>
      </c>
    </row>
    <row r="25" spans="1:5">
      <c r="A25" s="4">
        <v>5000</v>
      </c>
      <c r="B25" s="4" t="s">
        <v>27</v>
      </c>
      <c r="C25" s="5">
        <v>0</v>
      </c>
      <c r="D25" s="5">
        <v>0</v>
      </c>
      <c r="E25" s="5">
        <f t="shared" si="1"/>
        <v>0</v>
      </c>
    </row>
    <row r="26" spans="1:5">
      <c r="A26" s="4">
        <v>5010</v>
      </c>
      <c r="B26" s="4" t="s">
        <v>28</v>
      </c>
      <c r="C26" s="5">
        <v>10000</v>
      </c>
      <c r="D26" s="5">
        <v>5000</v>
      </c>
      <c r="E26" s="5">
        <f t="shared" si="1"/>
        <v>5000</v>
      </c>
    </row>
    <row r="27" spans="1:5">
      <c r="A27" s="9">
        <v>5180</v>
      </c>
      <c r="B27" s="10" t="s">
        <v>29</v>
      </c>
      <c r="C27" s="5">
        <v>0</v>
      </c>
      <c r="D27" s="5">
        <v>0</v>
      </c>
      <c r="E27" s="5">
        <f t="shared" si="1"/>
        <v>0</v>
      </c>
    </row>
    <row r="28" spans="1:5">
      <c r="A28" s="4">
        <v>5330</v>
      </c>
      <c r="B28" s="4" t="s">
        <v>30</v>
      </c>
      <c r="C28" s="5">
        <v>0</v>
      </c>
      <c r="D28" s="5">
        <v>0</v>
      </c>
      <c r="E28" s="5">
        <f t="shared" si="1"/>
        <v>0</v>
      </c>
    </row>
    <row r="29" spans="1:5">
      <c r="A29" s="9">
        <v>5400</v>
      </c>
      <c r="B29" s="10" t="s">
        <v>31</v>
      </c>
      <c r="C29" s="5">
        <v>1410</v>
      </c>
      <c r="D29" s="5">
        <v>705</v>
      </c>
      <c r="E29" s="5">
        <f t="shared" si="1"/>
        <v>705</v>
      </c>
    </row>
    <row r="30" spans="1:5">
      <c r="A30" s="4">
        <v>5990</v>
      </c>
      <c r="B30" s="4" t="s">
        <v>32</v>
      </c>
      <c r="C30" s="5">
        <v>0</v>
      </c>
      <c r="D30" s="5">
        <v>0</v>
      </c>
      <c r="E30" s="5">
        <f t="shared" si="1"/>
        <v>0</v>
      </c>
    </row>
    <row r="31" spans="1:5">
      <c r="A31" s="4">
        <v>6310</v>
      </c>
      <c r="B31" s="4" t="s">
        <v>33</v>
      </c>
      <c r="C31" s="5">
        <v>8000</v>
      </c>
      <c r="D31" s="5">
        <v>0</v>
      </c>
      <c r="E31" s="5">
        <f t="shared" si="1"/>
        <v>8000</v>
      </c>
    </row>
    <row r="32" spans="1:5">
      <c r="A32" s="4">
        <v>6549</v>
      </c>
      <c r="B32" s="4" t="s">
        <v>34</v>
      </c>
      <c r="C32" s="5">
        <v>0</v>
      </c>
      <c r="D32" s="5">
        <v>0</v>
      </c>
      <c r="E32" s="5">
        <f t="shared" si="1"/>
        <v>0</v>
      </c>
    </row>
    <row r="33" spans="1:5">
      <c r="A33" s="4">
        <v>6551</v>
      </c>
      <c r="B33" s="4" t="s">
        <v>35</v>
      </c>
      <c r="C33" s="5">
        <v>25000</v>
      </c>
      <c r="D33" s="5">
        <v>28000</v>
      </c>
      <c r="E33" s="5">
        <f t="shared" si="1"/>
        <v>-3000</v>
      </c>
    </row>
    <row r="34" spans="1:5">
      <c r="A34" s="4">
        <v>6553</v>
      </c>
      <c r="B34" s="4" t="s">
        <v>36</v>
      </c>
      <c r="C34" s="5">
        <v>0</v>
      </c>
      <c r="D34" s="5">
        <v>0</v>
      </c>
      <c r="E34" s="5">
        <f t="shared" si="1"/>
        <v>0</v>
      </c>
    </row>
    <row r="35" spans="1:5">
      <c r="A35" s="4">
        <v>6600</v>
      </c>
      <c r="B35" s="4" t="s">
        <v>37</v>
      </c>
      <c r="C35" s="5">
        <v>0</v>
      </c>
      <c r="D35" s="5">
        <v>0</v>
      </c>
      <c r="E35" s="5">
        <f t="shared" si="1"/>
        <v>0</v>
      </c>
    </row>
    <row r="36" spans="1:5">
      <c r="A36" s="4">
        <v>6620</v>
      </c>
      <c r="B36" s="4" t="s">
        <v>38</v>
      </c>
      <c r="C36" s="5">
        <v>0</v>
      </c>
      <c r="D36" s="5">
        <v>0</v>
      </c>
      <c r="E36" s="5">
        <f t="shared" si="1"/>
        <v>0</v>
      </c>
    </row>
    <row r="37" spans="1:5">
      <c r="A37" s="4">
        <v>6652</v>
      </c>
      <c r="B37" s="4" t="s">
        <v>39</v>
      </c>
      <c r="C37" s="5">
        <v>0</v>
      </c>
      <c r="D37" s="5">
        <v>4000</v>
      </c>
      <c r="E37" s="5">
        <f t="shared" si="1"/>
        <v>-4000</v>
      </c>
    </row>
    <row r="38" spans="1:5">
      <c r="A38" s="4">
        <v>6700</v>
      </c>
      <c r="B38" s="4" t="s">
        <v>40</v>
      </c>
      <c r="C38" s="5">
        <v>0</v>
      </c>
      <c r="D38" s="5">
        <v>0</v>
      </c>
      <c r="E38" s="5">
        <f t="shared" si="1"/>
        <v>0</v>
      </c>
    </row>
    <row r="39" spans="1:5">
      <c r="A39" s="4">
        <v>6710</v>
      </c>
      <c r="B39" s="4" t="s">
        <v>41</v>
      </c>
      <c r="C39" s="5">
        <v>15000</v>
      </c>
      <c r="D39" s="5">
        <v>2750</v>
      </c>
      <c r="E39" s="5">
        <f t="shared" si="1"/>
        <v>12250</v>
      </c>
    </row>
    <row r="40" spans="1:5">
      <c r="A40" s="4">
        <v>6800</v>
      </c>
      <c r="B40" s="4" t="s">
        <v>42</v>
      </c>
      <c r="C40" s="5">
        <v>0</v>
      </c>
      <c r="D40" s="5">
        <v>0</v>
      </c>
      <c r="E40" s="5">
        <f t="shared" si="1"/>
        <v>0</v>
      </c>
    </row>
    <row r="41" spans="1:5">
      <c r="A41" s="4">
        <v>6801</v>
      </c>
      <c r="B41" s="4" t="s">
        <v>43</v>
      </c>
      <c r="C41" s="5">
        <v>0</v>
      </c>
      <c r="D41" s="5">
        <v>0</v>
      </c>
      <c r="E41" s="5">
        <f t="shared" si="1"/>
        <v>0</v>
      </c>
    </row>
    <row r="42" spans="1:5">
      <c r="A42" s="4">
        <v>6860</v>
      </c>
      <c r="B42" s="4" t="s">
        <v>44</v>
      </c>
      <c r="C42" s="5">
        <v>0</v>
      </c>
      <c r="D42" s="5">
        <v>0</v>
      </c>
      <c r="E42" s="5">
        <f t="shared" si="1"/>
        <v>0</v>
      </c>
    </row>
    <row r="43" spans="1:5">
      <c r="A43" s="4">
        <v>6861</v>
      </c>
      <c r="B43" s="4" t="s">
        <v>45</v>
      </c>
      <c r="C43" s="5">
        <v>0</v>
      </c>
      <c r="D43" s="5">
        <v>0</v>
      </c>
      <c r="E43" s="5">
        <f t="shared" si="1"/>
        <v>0</v>
      </c>
    </row>
    <row r="44" spans="1:5">
      <c r="A44" s="4">
        <v>6862</v>
      </c>
      <c r="B44" s="4" t="s">
        <v>46</v>
      </c>
      <c r="C44" s="5">
        <v>5000</v>
      </c>
      <c r="D44" s="5">
        <v>0</v>
      </c>
      <c r="E44" s="5">
        <f t="shared" si="1"/>
        <v>5000</v>
      </c>
    </row>
    <row r="45" spans="1:5">
      <c r="A45" s="4">
        <v>6901</v>
      </c>
      <c r="B45" s="4" t="s">
        <v>47</v>
      </c>
      <c r="C45" s="5">
        <v>0</v>
      </c>
      <c r="D45" s="5">
        <v>0</v>
      </c>
      <c r="E45" s="5">
        <f t="shared" si="1"/>
        <v>0</v>
      </c>
    </row>
    <row r="46" spans="1:5">
      <c r="A46" s="4">
        <v>6902</v>
      </c>
      <c r="B46" s="4" t="s">
        <v>48</v>
      </c>
      <c r="C46" s="5">
        <v>0</v>
      </c>
      <c r="D46" s="5">
        <v>0</v>
      </c>
      <c r="E46" s="5">
        <f t="shared" si="1"/>
        <v>0</v>
      </c>
    </row>
    <row r="47" spans="1:5">
      <c r="A47" s="4">
        <v>7320</v>
      </c>
      <c r="B47" s="4" t="s">
        <v>49</v>
      </c>
      <c r="C47" s="5">
        <v>0</v>
      </c>
      <c r="D47" s="5">
        <v>0</v>
      </c>
      <c r="E47" s="5">
        <f t="shared" si="1"/>
        <v>0</v>
      </c>
    </row>
    <row r="48" spans="1:5">
      <c r="A48" s="4">
        <v>7420</v>
      </c>
      <c r="B48" s="4" t="s">
        <v>50</v>
      </c>
      <c r="C48" s="5">
        <v>0</v>
      </c>
      <c r="D48" s="5">
        <v>0</v>
      </c>
      <c r="E48" s="5">
        <f t="shared" si="1"/>
        <v>0</v>
      </c>
    </row>
    <row r="49" spans="1:5">
      <c r="A49" s="4">
        <v>7500</v>
      </c>
      <c r="B49" s="4" t="s">
        <v>51</v>
      </c>
      <c r="C49" s="5">
        <v>0</v>
      </c>
      <c r="D49" s="5">
        <v>0</v>
      </c>
      <c r="E49" s="5">
        <f t="shared" si="1"/>
        <v>0</v>
      </c>
    </row>
    <row r="50" spans="1:5">
      <c r="A50" s="4">
        <v>7720</v>
      </c>
      <c r="B50" s="4" t="s">
        <v>52</v>
      </c>
      <c r="C50" s="5">
        <v>0</v>
      </c>
      <c r="D50" s="5">
        <v>0</v>
      </c>
      <c r="E50" s="5">
        <f t="shared" si="1"/>
        <v>0</v>
      </c>
    </row>
    <row r="51" spans="1:5">
      <c r="A51" s="4">
        <v>7770</v>
      </c>
      <c r="B51" s="4" t="s">
        <v>53</v>
      </c>
      <c r="C51" s="5">
        <v>0</v>
      </c>
      <c r="D51" s="5">
        <v>0</v>
      </c>
      <c r="E51" s="5">
        <f t="shared" si="1"/>
        <v>0</v>
      </c>
    </row>
    <row r="52" spans="1:5">
      <c r="A52" s="4">
        <v>7771</v>
      </c>
      <c r="B52" s="4" t="s">
        <v>54</v>
      </c>
      <c r="C52" s="5">
        <v>0</v>
      </c>
      <c r="D52" s="5">
        <v>0</v>
      </c>
      <c r="E52" s="5">
        <f t="shared" si="1"/>
        <v>0</v>
      </c>
    </row>
    <row r="53" spans="1:5">
      <c r="A53" s="4">
        <v>7790</v>
      </c>
      <c r="B53" s="4" t="s">
        <v>55</v>
      </c>
      <c r="C53" s="5">
        <v>0</v>
      </c>
      <c r="D53" s="5">
        <v>50</v>
      </c>
      <c r="E53" s="5">
        <f t="shared" si="1"/>
        <v>-50</v>
      </c>
    </row>
    <row r="54" spans="1:5">
      <c r="A54" s="4">
        <v>7793</v>
      </c>
      <c r="B54" s="4" t="s">
        <v>56</v>
      </c>
      <c r="C54" s="5">
        <v>0</v>
      </c>
      <c r="D54" s="5">
        <v>0</v>
      </c>
      <c r="E54" s="5">
        <f t="shared" si="1"/>
        <v>0</v>
      </c>
    </row>
    <row r="55" spans="1:5">
      <c r="A55" s="4">
        <v>7830</v>
      </c>
      <c r="B55" s="4" t="s">
        <v>68</v>
      </c>
      <c r="C55" s="5">
        <v>0</v>
      </c>
      <c r="D55" s="5">
        <v>17262.189999999999</v>
      </c>
      <c r="E55" s="5">
        <f t="shared" si="1"/>
        <v>-17262.189999999999</v>
      </c>
    </row>
    <row r="56" spans="1:5">
      <c r="A56" s="4">
        <v>8050</v>
      </c>
      <c r="B56" s="4" t="s">
        <v>57</v>
      </c>
      <c r="C56" s="5">
        <v>0</v>
      </c>
      <c r="D56" s="5">
        <v>0</v>
      </c>
      <c r="E56" s="5">
        <f t="shared" si="1"/>
        <v>0</v>
      </c>
    </row>
    <row r="57" spans="1:5">
      <c r="A57" s="4">
        <v>8150</v>
      </c>
      <c r="B57" s="4" t="s">
        <v>58</v>
      </c>
      <c r="C57" s="5">
        <v>0</v>
      </c>
      <c r="D57" s="5">
        <v>0</v>
      </c>
      <c r="E57" s="5">
        <f t="shared" si="1"/>
        <v>0</v>
      </c>
    </row>
    <row r="58" spans="1:5">
      <c r="A58" s="4">
        <v>8960</v>
      </c>
      <c r="B58" s="4" t="s">
        <v>59</v>
      </c>
      <c r="C58" s="5">
        <v>0</v>
      </c>
      <c r="D58" s="5">
        <v>0</v>
      </c>
      <c r="E58" s="5">
        <f t="shared" si="1"/>
        <v>0</v>
      </c>
    </row>
    <row r="59" spans="1:5">
      <c r="A59" s="4">
        <v>8990</v>
      </c>
      <c r="B59" s="4" t="s">
        <v>60</v>
      </c>
      <c r="C59" s="5">
        <v>0</v>
      </c>
      <c r="D59" s="5">
        <v>0</v>
      </c>
      <c r="E59" s="5">
        <f t="shared" si="1"/>
        <v>0</v>
      </c>
    </row>
    <row r="60" spans="1:5">
      <c r="A60" s="2" t="s">
        <v>61</v>
      </c>
      <c r="B60" s="2"/>
      <c r="C60" s="7">
        <f>SUM(C18:C59)</f>
        <v>96410</v>
      </c>
      <c r="D60" s="7">
        <f>SUM(D18:D59)</f>
        <v>78448.19</v>
      </c>
      <c r="E60" s="7">
        <f t="shared" si="1"/>
        <v>17961.809999999998</v>
      </c>
    </row>
    <row r="61" spans="1:5">
      <c r="A61" s="8"/>
      <c r="B61" s="8"/>
      <c r="C61" s="8"/>
      <c r="D61" s="8"/>
      <c r="E61" s="8"/>
    </row>
    <row r="62" spans="1:5">
      <c r="A62" s="2" t="s">
        <v>62</v>
      </c>
      <c r="B62" s="2"/>
      <c r="C62" s="7">
        <f>C15-C60</f>
        <v>9840</v>
      </c>
      <c r="D62" s="7">
        <f>D15-D60</f>
        <v>-26763.570000000007</v>
      </c>
      <c r="E62" s="7">
        <f>D62-C62</f>
        <v>-36603.570000000007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C6" zoomScale="125" zoomScaleNormal="125" zoomScalePageLayoutView="125" workbookViewId="0">
      <selection activeCell="F6" sqref="F1:F1048576"/>
    </sheetView>
  </sheetViews>
  <sheetFormatPr baseColWidth="10" defaultRowHeight="15" x14ac:dyDescent="0"/>
  <cols>
    <col min="2" max="2" width="46" bestFit="1" customWidth="1"/>
    <col min="3" max="3" width="12.6640625" bestFit="1" customWidth="1"/>
    <col min="4" max="4" width="13.6640625" bestFit="1" customWidth="1"/>
    <col min="5" max="5" width="10.33203125" bestFit="1" customWidth="1"/>
  </cols>
  <sheetData>
    <row r="1" spans="1:12">
      <c r="A1" s="1" t="s">
        <v>0</v>
      </c>
      <c r="B1" s="1"/>
      <c r="C1" s="1"/>
      <c r="D1" s="1"/>
      <c r="E1" s="1"/>
    </row>
    <row r="2" spans="1:12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12"/>
      <c r="G2" s="13"/>
      <c r="H2" s="13"/>
      <c r="I2" s="13"/>
      <c r="J2" s="13"/>
      <c r="K2" s="13"/>
      <c r="L2" s="13"/>
    </row>
    <row r="3" spans="1:12">
      <c r="A3" s="4">
        <v>3000</v>
      </c>
      <c r="B3" s="4" t="s">
        <v>6</v>
      </c>
      <c r="C3" s="5">
        <v>0</v>
      </c>
      <c r="D3" s="5">
        <v>0</v>
      </c>
      <c r="E3" s="5">
        <f>D3-C3</f>
        <v>0</v>
      </c>
      <c r="F3" s="13"/>
      <c r="G3" s="13"/>
      <c r="H3" s="13"/>
      <c r="I3" s="13"/>
      <c r="J3" s="13"/>
      <c r="K3" s="13"/>
      <c r="L3" s="13"/>
    </row>
    <row r="4" spans="1:12">
      <c r="A4" s="4">
        <v>3001</v>
      </c>
      <c r="B4" s="4" t="s">
        <v>7</v>
      </c>
      <c r="C4" s="5">
        <v>15000</v>
      </c>
      <c r="D4" s="5">
        <v>15315</v>
      </c>
      <c r="E4" s="5">
        <f t="shared" ref="E4:E15" si="0">D4-C4</f>
        <v>315</v>
      </c>
    </row>
    <row r="5" spans="1:12">
      <c r="A5" s="4">
        <v>3100</v>
      </c>
      <c r="B5" s="4" t="s">
        <v>8</v>
      </c>
      <c r="C5" s="5">
        <v>0</v>
      </c>
      <c r="D5" s="5">
        <v>0</v>
      </c>
      <c r="E5" s="5">
        <f t="shared" si="0"/>
        <v>0</v>
      </c>
    </row>
    <row r="6" spans="1:12">
      <c r="A6" s="4">
        <v>3110</v>
      </c>
      <c r="B6" s="4" t="s">
        <v>9</v>
      </c>
      <c r="C6" s="5">
        <v>0</v>
      </c>
      <c r="D6" s="5">
        <v>0</v>
      </c>
      <c r="E6" s="5">
        <f t="shared" si="0"/>
        <v>0</v>
      </c>
    </row>
    <row r="7" spans="1:12">
      <c r="A7" s="4">
        <v>3120</v>
      </c>
      <c r="B7" s="4" t="s">
        <v>10</v>
      </c>
      <c r="C7" s="5">
        <v>26300</v>
      </c>
      <c r="D7" s="5">
        <v>0</v>
      </c>
      <c r="E7" s="5">
        <f t="shared" si="0"/>
        <v>-26300</v>
      </c>
    </row>
    <row r="8" spans="1:12">
      <c r="A8" s="4">
        <v>3400</v>
      </c>
      <c r="B8" s="4" t="s">
        <v>11</v>
      </c>
      <c r="C8" s="5">
        <v>35250</v>
      </c>
      <c r="D8" s="5">
        <v>42669.37</v>
      </c>
      <c r="E8" s="5">
        <f t="shared" si="0"/>
        <v>7419.3700000000026</v>
      </c>
    </row>
    <row r="9" spans="1:12">
      <c r="A9" s="4">
        <v>3700</v>
      </c>
      <c r="B9" s="4" t="s">
        <v>12</v>
      </c>
      <c r="C9" s="5">
        <v>12000</v>
      </c>
      <c r="D9" s="5">
        <v>7000</v>
      </c>
      <c r="E9" s="5">
        <f t="shared" si="0"/>
        <v>-5000</v>
      </c>
    </row>
    <row r="10" spans="1:12">
      <c r="A10" s="4">
        <v>3940</v>
      </c>
      <c r="B10" s="4" t="s">
        <v>13</v>
      </c>
      <c r="C10" s="5">
        <v>0</v>
      </c>
      <c r="D10" s="5">
        <v>0</v>
      </c>
      <c r="E10" s="5">
        <f t="shared" si="0"/>
        <v>0</v>
      </c>
    </row>
    <row r="11" spans="1:12">
      <c r="A11" s="4">
        <v>3960</v>
      </c>
      <c r="B11" s="4" t="s">
        <v>14</v>
      </c>
      <c r="C11" s="5">
        <v>0</v>
      </c>
      <c r="D11" s="5">
        <v>0</v>
      </c>
      <c r="E11" s="5">
        <f t="shared" si="0"/>
        <v>0</v>
      </c>
    </row>
    <row r="12" spans="1:12">
      <c r="A12" s="4">
        <v>3970</v>
      </c>
      <c r="B12" s="4" t="s">
        <v>15</v>
      </c>
      <c r="C12" s="5">
        <v>0</v>
      </c>
      <c r="D12" s="5">
        <v>0</v>
      </c>
      <c r="E12" s="5">
        <f t="shared" si="0"/>
        <v>0</v>
      </c>
    </row>
    <row r="13" spans="1:12">
      <c r="A13" s="4">
        <v>3971</v>
      </c>
      <c r="B13" s="4" t="s">
        <v>16</v>
      </c>
      <c r="C13" s="5">
        <v>0</v>
      </c>
      <c r="D13" s="5">
        <v>0</v>
      </c>
      <c r="E13" s="5">
        <f t="shared" si="0"/>
        <v>0</v>
      </c>
    </row>
    <row r="14" spans="1:12">
      <c r="A14" s="4">
        <v>3999</v>
      </c>
      <c r="B14" s="4" t="s">
        <v>17</v>
      </c>
      <c r="C14" s="5">
        <v>0</v>
      </c>
      <c r="D14" s="5">
        <v>0</v>
      </c>
      <c r="E14" s="5">
        <f t="shared" si="0"/>
        <v>0</v>
      </c>
    </row>
    <row r="15" spans="1:12">
      <c r="A15" s="2" t="s">
        <v>18</v>
      </c>
      <c r="B15" s="2"/>
      <c r="C15" s="7">
        <f>SUM(C3:C14)</f>
        <v>88550</v>
      </c>
      <c r="D15" s="7">
        <f>SUM(D3:D14)</f>
        <v>64984.37</v>
      </c>
      <c r="E15" s="7">
        <f t="shared" si="0"/>
        <v>-23565.629999999997</v>
      </c>
    </row>
    <row r="16" spans="1:12">
      <c r="A16" s="8"/>
      <c r="B16" s="8"/>
      <c r="C16" s="8"/>
      <c r="D16" s="8"/>
      <c r="E16" s="8"/>
    </row>
    <row r="17" spans="1:5">
      <c r="A17" s="2" t="s">
        <v>19</v>
      </c>
      <c r="B17" s="2"/>
      <c r="C17" s="3" t="s">
        <v>3</v>
      </c>
      <c r="D17" s="3" t="s">
        <v>4</v>
      </c>
      <c r="E17" s="3" t="s">
        <v>5</v>
      </c>
    </row>
    <row r="18" spans="1:5">
      <c r="A18" s="4">
        <v>4220</v>
      </c>
      <c r="B18" s="4" t="s">
        <v>20</v>
      </c>
      <c r="C18" s="5">
        <v>0</v>
      </c>
      <c r="D18" s="5">
        <v>12941.75</v>
      </c>
      <c r="E18" s="5">
        <f>C18-D18</f>
        <v>-12941.75</v>
      </c>
    </row>
    <row r="19" spans="1:5">
      <c r="A19" s="4">
        <v>4300</v>
      </c>
      <c r="B19" s="4" t="s">
        <v>21</v>
      </c>
      <c r="C19" s="5">
        <v>0</v>
      </c>
      <c r="D19" s="5">
        <v>0</v>
      </c>
      <c r="E19" s="5">
        <f t="shared" ref="E19:E60" si="1">C19-D19</f>
        <v>0</v>
      </c>
    </row>
    <row r="20" spans="1:5">
      <c r="A20" s="4">
        <v>4400</v>
      </c>
      <c r="B20" s="4" t="s">
        <v>22</v>
      </c>
      <c r="C20" s="5">
        <v>0</v>
      </c>
      <c r="D20" s="5">
        <v>0</v>
      </c>
      <c r="E20" s="5">
        <f t="shared" si="1"/>
        <v>0</v>
      </c>
    </row>
    <row r="21" spans="1:5">
      <c r="A21" s="4">
        <v>4610</v>
      </c>
      <c r="B21" s="4" t="s">
        <v>23</v>
      </c>
      <c r="C21" s="5">
        <v>8000</v>
      </c>
      <c r="D21" s="5">
        <v>8100</v>
      </c>
      <c r="E21" s="5">
        <f t="shared" si="1"/>
        <v>-100</v>
      </c>
    </row>
    <row r="22" spans="1:5">
      <c r="A22" s="4">
        <v>4620</v>
      </c>
      <c r="B22" s="4" t="s">
        <v>24</v>
      </c>
      <c r="C22" s="5">
        <v>0</v>
      </c>
      <c r="D22" s="5">
        <v>0</v>
      </c>
      <c r="E22" s="5">
        <f t="shared" si="1"/>
        <v>0</v>
      </c>
    </row>
    <row r="23" spans="1:5">
      <c r="A23" s="4">
        <v>4625</v>
      </c>
      <c r="B23" s="4" t="s">
        <v>25</v>
      </c>
      <c r="C23" s="5">
        <v>0</v>
      </c>
      <c r="D23" s="5">
        <v>0</v>
      </c>
      <c r="E23" s="5">
        <f t="shared" si="1"/>
        <v>0</v>
      </c>
    </row>
    <row r="24" spans="1:5">
      <c r="A24" s="4">
        <v>4640</v>
      </c>
      <c r="B24" s="4" t="s">
        <v>26</v>
      </c>
      <c r="C24" s="5">
        <v>0</v>
      </c>
      <c r="D24" s="5">
        <v>695</v>
      </c>
      <c r="E24" s="5">
        <f t="shared" si="1"/>
        <v>-695</v>
      </c>
    </row>
    <row r="25" spans="1:5">
      <c r="A25" s="4">
        <v>5000</v>
      </c>
      <c r="B25" s="4" t="s">
        <v>27</v>
      </c>
      <c r="C25" s="5">
        <v>0</v>
      </c>
      <c r="D25" s="5">
        <v>0</v>
      </c>
      <c r="E25" s="5">
        <f t="shared" si="1"/>
        <v>0</v>
      </c>
    </row>
    <row r="26" spans="1:5">
      <c r="A26" s="4">
        <v>5010</v>
      </c>
      <c r="B26" s="4" t="s">
        <v>28</v>
      </c>
      <c r="C26" s="5">
        <v>32000</v>
      </c>
      <c r="D26" s="5">
        <v>18400</v>
      </c>
      <c r="E26" s="5">
        <f t="shared" si="1"/>
        <v>13600</v>
      </c>
    </row>
    <row r="27" spans="1:5">
      <c r="A27" s="9">
        <v>5180</v>
      </c>
      <c r="B27" s="10" t="s">
        <v>29</v>
      </c>
      <c r="C27" s="5">
        <v>0</v>
      </c>
      <c r="D27" s="5">
        <v>0</v>
      </c>
      <c r="E27" s="5">
        <f t="shared" si="1"/>
        <v>0</v>
      </c>
    </row>
    <row r="28" spans="1:5">
      <c r="A28" s="4">
        <v>5330</v>
      </c>
      <c r="B28" s="4" t="s">
        <v>30</v>
      </c>
      <c r="C28" s="5">
        <v>0</v>
      </c>
      <c r="D28" s="5">
        <v>0</v>
      </c>
      <c r="E28" s="5">
        <f t="shared" si="1"/>
        <v>0</v>
      </c>
    </row>
    <row r="29" spans="1:5">
      <c r="A29" s="9">
        <v>5400</v>
      </c>
      <c r="B29" s="10" t="s">
        <v>31</v>
      </c>
      <c r="C29" s="5">
        <v>4512</v>
      </c>
      <c r="D29" s="5">
        <v>2594.4</v>
      </c>
      <c r="E29" s="5">
        <f t="shared" si="1"/>
        <v>1917.6</v>
      </c>
    </row>
    <row r="30" spans="1:5">
      <c r="A30" s="4">
        <v>5990</v>
      </c>
      <c r="B30" s="4" t="s">
        <v>32</v>
      </c>
      <c r="C30" s="5">
        <v>0</v>
      </c>
      <c r="D30" s="5">
        <v>0</v>
      </c>
      <c r="E30" s="5">
        <f t="shared" si="1"/>
        <v>0</v>
      </c>
    </row>
    <row r="31" spans="1:5">
      <c r="A31" s="4">
        <v>6000</v>
      </c>
      <c r="B31" s="4" t="s">
        <v>70</v>
      </c>
      <c r="C31" s="5">
        <v>0</v>
      </c>
      <c r="D31" s="5">
        <v>3200</v>
      </c>
      <c r="E31" s="5">
        <f t="shared" si="1"/>
        <v>-3200</v>
      </c>
    </row>
    <row r="32" spans="1:5">
      <c r="A32" s="4">
        <v>6310</v>
      </c>
      <c r="B32" s="4" t="s">
        <v>33</v>
      </c>
      <c r="C32" s="5">
        <v>23000</v>
      </c>
      <c r="D32" s="5">
        <v>17600</v>
      </c>
      <c r="E32" s="5">
        <f t="shared" si="1"/>
        <v>5400</v>
      </c>
    </row>
    <row r="33" spans="1:5">
      <c r="A33" s="4">
        <v>6549</v>
      </c>
      <c r="B33" s="4" t="s">
        <v>34</v>
      </c>
      <c r="C33" s="5">
        <v>2000</v>
      </c>
      <c r="D33" s="5">
        <v>0</v>
      </c>
      <c r="E33" s="5">
        <f t="shared" si="1"/>
        <v>2000</v>
      </c>
    </row>
    <row r="34" spans="1:5">
      <c r="A34" s="4">
        <v>6551</v>
      </c>
      <c r="B34" s="4" t="s">
        <v>35</v>
      </c>
      <c r="C34" s="5">
        <v>5000</v>
      </c>
      <c r="D34" s="5">
        <v>1500</v>
      </c>
      <c r="E34" s="5">
        <f t="shared" si="1"/>
        <v>3500</v>
      </c>
    </row>
    <row r="35" spans="1:5">
      <c r="A35" s="4">
        <v>6553</v>
      </c>
      <c r="B35" s="4" t="s">
        <v>36</v>
      </c>
      <c r="C35" s="5">
        <v>0</v>
      </c>
      <c r="D35" s="5">
        <v>0</v>
      </c>
      <c r="E35" s="5">
        <f t="shared" si="1"/>
        <v>0</v>
      </c>
    </row>
    <row r="36" spans="1:5">
      <c r="A36" s="4">
        <v>6600</v>
      </c>
      <c r="B36" s="4" t="s">
        <v>37</v>
      </c>
      <c r="C36" s="5">
        <v>0</v>
      </c>
      <c r="D36" s="5">
        <v>0</v>
      </c>
      <c r="E36" s="5">
        <f t="shared" si="1"/>
        <v>0</v>
      </c>
    </row>
    <row r="37" spans="1:5">
      <c r="A37" s="4">
        <v>6620</v>
      </c>
      <c r="B37" s="4" t="s">
        <v>38</v>
      </c>
      <c r="C37" s="5">
        <v>0</v>
      </c>
      <c r="D37" s="5">
        <v>0</v>
      </c>
      <c r="E37" s="5">
        <f t="shared" si="1"/>
        <v>0</v>
      </c>
    </row>
    <row r="38" spans="1:5">
      <c r="A38" s="4">
        <v>6652</v>
      </c>
      <c r="B38" s="4" t="s">
        <v>39</v>
      </c>
      <c r="C38" s="5">
        <v>0</v>
      </c>
      <c r="D38" s="5">
        <v>0</v>
      </c>
      <c r="E38" s="5">
        <f t="shared" si="1"/>
        <v>0</v>
      </c>
    </row>
    <row r="39" spans="1:5">
      <c r="A39" s="4">
        <v>6700</v>
      </c>
      <c r="B39" s="4" t="s">
        <v>40</v>
      </c>
      <c r="C39" s="5">
        <v>0</v>
      </c>
      <c r="D39" s="5">
        <v>0</v>
      </c>
      <c r="E39" s="5">
        <f t="shared" si="1"/>
        <v>0</v>
      </c>
    </row>
    <row r="40" spans="1:5">
      <c r="A40" s="4">
        <v>6710</v>
      </c>
      <c r="B40" s="4" t="s">
        <v>41</v>
      </c>
      <c r="C40" s="5">
        <v>0</v>
      </c>
      <c r="D40" s="5">
        <v>0</v>
      </c>
      <c r="E40" s="5">
        <f t="shared" si="1"/>
        <v>0</v>
      </c>
    </row>
    <row r="41" spans="1:5">
      <c r="A41" s="4">
        <v>6800</v>
      </c>
      <c r="B41" s="4" t="s">
        <v>42</v>
      </c>
      <c r="C41" s="5">
        <v>0</v>
      </c>
      <c r="D41" s="5">
        <v>0</v>
      </c>
      <c r="E41" s="5">
        <f t="shared" si="1"/>
        <v>0</v>
      </c>
    </row>
    <row r="42" spans="1:5">
      <c r="A42" s="4">
        <v>6801</v>
      </c>
      <c r="B42" s="4" t="s">
        <v>43</v>
      </c>
      <c r="C42" s="5">
        <v>0</v>
      </c>
      <c r="D42" s="5">
        <v>0</v>
      </c>
      <c r="E42" s="5">
        <f t="shared" si="1"/>
        <v>0</v>
      </c>
    </row>
    <row r="43" spans="1:5">
      <c r="A43" s="4">
        <v>6860</v>
      </c>
      <c r="B43" s="4" t="s">
        <v>44</v>
      </c>
      <c r="C43" s="5">
        <v>0</v>
      </c>
      <c r="D43" s="5">
        <v>0</v>
      </c>
      <c r="E43" s="5">
        <f t="shared" si="1"/>
        <v>0</v>
      </c>
    </row>
    <row r="44" spans="1:5">
      <c r="A44" s="4">
        <v>6861</v>
      </c>
      <c r="B44" s="4" t="s">
        <v>45</v>
      </c>
      <c r="C44" s="5">
        <v>2500</v>
      </c>
      <c r="D44" s="5">
        <v>0</v>
      </c>
      <c r="E44" s="5">
        <f t="shared" si="1"/>
        <v>2500</v>
      </c>
    </row>
    <row r="45" spans="1:5">
      <c r="A45" s="4">
        <v>6862</v>
      </c>
      <c r="B45" s="4" t="s">
        <v>46</v>
      </c>
      <c r="C45" s="5">
        <v>2500</v>
      </c>
      <c r="D45" s="5">
        <v>3317</v>
      </c>
      <c r="E45" s="5">
        <f t="shared" si="1"/>
        <v>-817</v>
      </c>
    </row>
    <row r="46" spans="1:5">
      <c r="A46" s="4">
        <v>6901</v>
      </c>
      <c r="B46" s="4" t="s">
        <v>47</v>
      </c>
      <c r="C46" s="5">
        <v>0</v>
      </c>
      <c r="D46" s="5">
        <v>0</v>
      </c>
      <c r="E46" s="5">
        <f t="shared" si="1"/>
        <v>0</v>
      </c>
    </row>
    <row r="47" spans="1:5">
      <c r="A47" s="4">
        <v>6902</v>
      </c>
      <c r="B47" s="4" t="s">
        <v>48</v>
      </c>
      <c r="C47" s="5">
        <v>0</v>
      </c>
      <c r="D47" s="5">
        <v>0</v>
      </c>
      <c r="E47" s="5">
        <f t="shared" si="1"/>
        <v>0</v>
      </c>
    </row>
    <row r="48" spans="1:5">
      <c r="A48" s="4">
        <v>7320</v>
      </c>
      <c r="B48" s="4" t="s">
        <v>49</v>
      </c>
      <c r="C48" s="5">
        <v>5000</v>
      </c>
      <c r="D48" s="5">
        <v>0</v>
      </c>
      <c r="E48" s="5">
        <f t="shared" si="1"/>
        <v>5000</v>
      </c>
    </row>
    <row r="49" spans="1:5">
      <c r="A49" s="4">
        <v>7420</v>
      </c>
      <c r="B49" s="4" t="s">
        <v>50</v>
      </c>
      <c r="C49" s="5">
        <v>0</v>
      </c>
      <c r="D49" s="5">
        <v>0</v>
      </c>
      <c r="E49" s="5">
        <f t="shared" si="1"/>
        <v>0</v>
      </c>
    </row>
    <row r="50" spans="1:5">
      <c r="A50" s="4">
        <v>7500</v>
      </c>
      <c r="B50" s="4" t="s">
        <v>51</v>
      </c>
      <c r="C50" s="5">
        <v>0</v>
      </c>
      <c r="D50" s="5">
        <v>0</v>
      </c>
      <c r="E50" s="5">
        <f t="shared" si="1"/>
        <v>0</v>
      </c>
    </row>
    <row r="51" spans="1:5">
      <c r="A51" s="4">
        <v>7720</v>
      </c>
      <c r="B51" s="4" t="s">
        <v>52</v>
      </c>
      <c r="C51" s="5">
        <v>0</v>
      </c>
      <c r="D51" s="5">
        <v>1370</v>
      </c>
      <c r="E51" s="5">
        <f t="shared" si="1"/>
        <v>-1370</v>
      </c>
    </row>
    <row r="52" spans="1:5">
      <c r="A52" s="4">
        <v>7770</v>
      </c>
      <c r="B52" s="4" t="s">
        <v>53</v>
      </c>
      <c r="C52" s="5">
        <v>0</v>
      </c>
      <c r="D52" s="5">
        <v>0</v>
      </c>
      <c r="E52" s="5">
        <f t="shared" si="1"/>
        <v>0</v>
      </c>
    </row>
    <row r="53" spans="1:5">
      <c r="A53" s="4">
        <v>7771</v>
      </c>
      <c r="B53" s="4" t="s">
        <v>54</v>
      </c>
      <c r="C53" s="5">
        <v>0</v>
      </c>
      <c r="D53" s="5">
        <v>0</v>
      </c>
      <c r="E53" s="5">
        <f t="shared" si="1"/>
        <v>0</v>
      </c>
    </row>
    <row r="54" spans="1:5">
      <c r="A54" s="4">
        <v>7790</v>
      </c>
      <c r="B54" s="4" t="s">
        <v>55</v>
      </c>
      <c r="C54" s="5">
        <v>0</v>
      </c>
      <c r="D54" s="5">
        <v>0</v>
      </c>
      <c r="E54" s="5">
        <f t="shared" si="1"/>
        <v>0</v>
      </c>
    </row>
    <row r="55" spans="1:5">
      <c r="A55" s="4">
        <v>7793</v>
      </c>
      <c r="B55" s="4" t="s">
        <v>56</v>
      </c>
      <c r="C55" s="5">
        <v>0</v>
      </c>
      <c r="D55" s="5">
        <v>-750</v>
      </c>
      <c r="E55" s="5">
        <f t="shared" si="1"/>
        <v>750</v>
      </c>
    </row>
    <row r="56" spans="1:5">
      <c r="A56" s="4">
        <v>8050</v>
      </c>
      <c r="B56" s="4" t="s">
        <v>57</v>
      </c>
      <c r="C56" s="5">
        <v>0</v>
      </c>
      <c r="D56" s="5">
        <v>0</v>
      </c>
      <c r="E56" s="5">
        <f t="shared" si="1"/>
        <v>0</v>
      </c>
    </row>
    <row r="57" spans="1:5">
      <c r="A57" s="4">
        <v>8150</v>
      </c>
      <c r="B57" s="4" t="s">
        <v>58</v>
      </c>
      <c r="C57" s="5">
        <v>0</v>
      </c>
      <c r="D57" s="5">
        <v>0</v>
      </c>
      <c r="E57" s="5">
        <f t="shared" si="1"/>
        <v>0</v>
      </c>
    </row>
    <row r="58" spans="1:5">
      <c r="A58" s="4">
        <v>8960</v>
      </c>
      <c r="B58" s="4" t="s">
        <v>59</v>
      </c>
      <c r="C58" s="5">
        <v>0</v>
      </c>
      <c r="D58" s="5">
        <v>0</v>
      </c>
      <c r="E58" s="5">
        <f t="shared" si="1"/>
        <v>0</v>
      </c>
    </row>
    <row r="59" spans="1:5">
      <c r="A59" s="4">
        <v>8990</v>
      </c>
      <c r="B59" s="4" t="s">
        <v>60</v>
      </c>
      <c r="C59" s="5">
        <v>0</v>
      </c>
      <c r="D59" s="5">
        <v>0</v>
      </c>
      <c r="E59" s="5">
        <f t="shared" si="1"/>
        <v>0</v>
      </c>
    </row>
    <row r="60" spans="1:5">
      <c r="A60" s="2" t="s">
        <v>61</v>
      </c>
      <c r="B60" s="2"/>
      <c r="C60" s="7">
        <f>SUM(C18:C59)</f>
        <v>84512</v>
      </c>
      <c r="D60" s="7">
        <f>SUM(D18:D59)</f>
        <v>68968.149999999994</v>
      </c>
      <c r="E60" s="5">
        <f t="shared" si="1"/>
        <v>15543.850000000006</v>
      </c>
    </row>
    <row r="61" spans="1:5">
      <c r="A61" s="8"/>
      <c r="B61" s="8"/>
      <c r="C61" s="8"/>
      <c r="D61" s="8"/>
      <c r="E61" s="8"/>
    </row>
    <row r="62" spans="1:5">
      <c r="A62" s="2" t="s">
        <v>62</v>
      </c>
      <c r="B62" s="2"/>
      <c r="C62" s="7">
        <f>C15-C60</f>
        <v>4038</v>
      </c>
      <c r="D62" s="7">
        <f>D15-D60</f>
        <v>-3983.7799999999916</v>
      </c>
      <c r="E62" s="7">
        <f>D62-C62</f>
        <v>-8021.7799999999916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zoomScale="125" zoomScaleNormal="125" zoomScalePageLayoutView="125" workbookViewId="0">
      <selection activeCell="E32" sqref="E32"/>
    </sheetView>
  </sheetViews>
  <sheetFormatPr baseColWidth="10" defaultRowHeight="15" x14ac:dyDescent="0"/>
  <cols>
    <col min="2" max="2" width="46" bestFit="1" customWidth="1"/>
    <col min="3" max="3" width="12.6640625" bestFit="1" customWidth="1"/>
    <col min="4" max="4" width="13.6640625" bestFit="1" customWidth="1"/>
    <col min="5" max="5" width="10.3320312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spans="1:5">
      <c r="A3" s="4">
        <v>3000</v>
      </c>
      <c r="B3" s="4" t="s">
        <v>6</v>
      </c>
      <c r="C3" s="5">
        <v>0</v>
      </c>
      <c r="D3" s="5">
        <v>0</v>
      </c>
      <c r="E3" s="5">
        <f>D3-C3</f>
        <v>0</v>
      </c>
    </row>
    <row r="4" spans="1:5">
      <c r="A4" s="4">
        <v>3001</v>
      </c>
      <c r="B4" s="4" t="s">
        <v>7</v>
      </c>
      <c r="C4" s="5">
        <v>0</v>
      </c>
      <c r="D4" s="5">
        <v>0</v>
      </c>
      <c r="E4" s="5">
        <f t="shared" ref="E4:E15" si="0">D4-C4</f>
        <v>0</v>
      </c>
    </row>
    <row r="5" spans="1:5">
      <c r="A5" s="4">
        <v>3100</v>
      </c>
      <c r="B5" s="4" t="s">
        <v>8</v>
      </c>
      <c r="C5" s="5">
        <v>0</v>
      </c>
      <c r="D5" s="5">
        <v>0</v>
      </c>
      <c r="E5" s="5">
        <f t="shared" si="0"/>
        <v>0</v>
      </c>
    </row>
    <row r="6" spans="1:5">
      <c r="A6" s="4">
        <v>3110</v>
      </c>
      <c r="B6" s="4" t="s">
        <v>9</v>
      </c>
      <c r="C6" s="5">
        <v>0</v>
      </c>
      <c r="D6" s="5">
        <v>0</v>
      </c>
      <c r="E6" s="5">
        <f t="shared" si="0"/>
        <v>0</v>
      </c>
    </row>
    <row r="7" spans="1:5">
      <c r="A7" s="4">
        <v>3120</v>
      </c>
      <c r="B7" s="4" t="s">
        <v>10</v>
      </c>
      <c r="C7" s="5">
        <v>0</v>
      </c>
      <c r="D7" s="5">
        <v>0</v>
      </c>
      <c r="E7" s="5">
        <f t="shared" si="0"/>
        <v>0</v>
      </c>
    </row>
    <row r="8" spans="1:5">
      <c r="A8" s="4">
        <v>3400</v>
      </c>
      <c r="B8" s="4" t="s">
        <v>11</v>
      </c>
      <c r="C8" s="5">
        <v>89000</v>
      </c>
      <c r="D8" s="5">
        <v>97597.84</v>
      </c>
      <c r="E8" s="5">
        <f t="shared" si="0"/>
        <v>8597.8399999999965</v>
      </c>
    </row>
    <row r="9" spans="1:5">
      <c r="A9" s="4">
        <v>3700</v>
      </c>
      <c r="B9" s="4" t="s">
        <v>12</v>
      </c>
      <c r="C9" s="5">
        <v>34875</v>
      </c>
      <c r="D9" s="5">
        <v>38700</v>
      </c>
      <c r="E9" s="5">
        <f t="shared" si="0"/>
        <v>3825</v>
      </c>
    </row>
    <row r="10" spans="1:5">
      <c r="A10" s="4">
        <v>3940</v>
      </c>
      <c r="B10" s="4" t="s">
        <v>13</v>
      </c>
      <c r="C10" s="5">
        <v>10500</v>
      </c>
      <c r="D10" s="5">
        <v>0</v>
      </c>
      <c r="E10" s="5">
        <f t="shared" si="0"/>
        <v>-10500</v>
      </c>
    </row>
    <row r="11" spans="1:5">
      <c r="A11" s="4">
        <v>3960</v>
      </c>
      <c r="B11" s="4" t="s">
        <v>14</v>
      </c>
      <c r="C11" s="5">
        <v>0</v>
      </c>
      <c r="D11" s="5">
        <v>0</v>
      </c>
      <c r="E11" s="5">
        <f t="shared" si="0"/>
        <v>0</v>
      </c>
    </row>
    <row r="12" spans="1:5">
      <c r="A12" s="4">
        <v>3970</v>
      </c>
      <c r="B12" s="4" t="s">
        <v>15</v>
      </c>
      <c r="C12" s="5">
        <v>0</v>
      </c>
      <c r="D12" s="5">
        <v>0</v>
      </c>
      <c r="E12" s="5">
        <f t="shared" si="0"/>
        <v>0</v>
      </c>
    </row>
    <row r="13" spans="1:5">
      <c r="A13" s="4">
        <v>3971</v>
      </c>
      <c r="B13" s="4" t="s">
        <v>16</v>
      </c>
      <c r="C13" s="5">
        <v>6000</v>
      </c>
      <c r="D13" s="5">
        <v>0</v>
      </c>
      <c r="E13" s="5">
        <f t="shared" si="0"/>
        <v>-6000</v>
      </c>
    </row>
    <row r="14" spans="1:5">
      <c r="A14" s="4">
        <v>3999</v>
      </c>
      <c r="B14" s="4" t="s">
        <v>17</v>
      </c>
      <c r="C14" s="5">
        <v>0</v>
      </c>
      <c r="D14" s="5">
        <v>0</v>
      </c>
      <c r="E14" s="5">
        <f t="shared" si="0"/>
        <v>0</v>
      </c>
    </row>
    <row r="15" spans="1:5">
      <c r="A15" s="2" t="s">
        <v>18</v>
      </c>
      <c r="B15" s="2"/>
      <c r="C15" s="7">
        <f>SUM(C3:C14)</f>
        <v>140375</v>
      </c>
      <c r="D15" s="7">
        <f>SUM(D3:D14)</f>
        <v>136297.84</v>
      </c>
      <c r="E15" s="7">
        <f t="shared" si="0"/>
        <v>-4077.1600000000035</v>
      </c>
    </row>
    <row r="16" spans="1:5">
      <c r="A16" s="8"/>
      <c r="B16" s="8"/>
      <c r="C16" s="8"/>
      <c r="D16" s="8"/>
      <c r="E16" s="8"/>
    </row>
    <row r="17" spans="1:5">
      <c r="A17" s="2" t="s">
        <v>19</v>
      </c>
      <c r="B17" s="2"/>
      <c r="C17" s="3" t="s">
        <v>3</v>
      </c>
      <c r="D17" s="3" t="s">
        <v>4</v>
      </c>
      <c r="E17" s="3" t="s">
        <v>5</v>
      </c>
    </row>
    <row r="18" spans="1:5">
      <c r="A18" s="4">
        <v>4220</v>
      </c>
      <c r="B18" s="4" t="s">
        <v>20</v>
      </c>
      <c r="C18" s="5">
        <f>10000+41000</f>
        <v>51000</v>
      </c>
      <c r="D18" s="5">
        <v>51435</v>
      </c>
      <c r="E18" s="5">
        <f>C18-D18</f>
        <v>-435</v>
      </c>
    </row>
    <row r="19" spans="1:5">
      <c r="A19" s="4">
        <v>4300</v>
      </c>
      <c r="B19" s="4" t="s">
        <v>21</v>
      </c>
      <c r="C19" s="5">
        <v>0</v>
      </c>
      <c r="D19" s="5">
        <v>0</v>
      </c>
      <c r="E19" s="5">
        <f t="shared" ref="E19:E61" si="1">C19-D19</f>
        <v>0</v>
      </c>
    </row>
    <row r="20" spans="1:5">
      <c r="A20" s="4">
        <v>4400</v>
      </c>
      <c r="B20" s="4" t="s">
        <v>22</v>
      </c>
      <c r="C20" s="5">
        <v>0</v>
      </c>
      <c r="D20" s="5">
        <v>0</v>
      </c>
      <c r="E20" s="5">
        <f t="shared" si="1"/>
        <v>0</v>
      </c>
    </row>
    <row r="21" spans="1:5">
      <c r="A21" s="4">
        <v>4610</v>
      </c>
      <c r="B21" s="4" t="s">
        <v>23</v>
      </c>
      <c r="C21" s="5">
        <v>10000</v>
      </c>
      <c r="D21" s="5">
        <v>5620</v>
      </c>
      <c r="E21" s="5">
        <f t="shared" si="1"/>
        <v>4380</v>
      </c>
    </row>
    <row r="22" spans="1:5">
      <c r="A22" s="4">
        <v>4620</v>
      </c>
      <c r="B22" s="4" t="s">
        <v>24</v>
      </c>
      <c r="C22" s="5">
        <v>2000</v>
      </c>
      <c r="D22" s="5">
        <v>0</v>
      </c>
      <c r="E22" s="5">
        <f t="shared" si="1"/>
        <v>2000</v>
      </c>
    </row>
    <row r="23" spans="1:5">
      <c r="A23" s="4">
        <v>4625</v>
      </c>
      <c r="B23" s="4" t="s">
        <v>25</v>
      </c>
      <c r="C23" s="5">
        <v>0</v>
      </c>
      <c r="D23" s="5">
        <v>0</v>
      </c>
      <c r="E23" s="5">
        <f t="shared" si="1"/>
        <v>0</v>
      </c>
    </row>
    <row r="24" spans="1:5">
      <c r="A24" s="4">
        <v>4640</v>
      </c>
      <c r="B24" s="4" t="s">
        <v>26</v>
      </c>
      <c r="C24" s="5">
        <v>15150</v>
      </c>
      <c r="D24" s="5">
        <v>14000</v>
      </c>
      <c r="E24" s="5">
        <f t="shared" si="1"/>
        <v>1150</v>
      </c>
    </row>
    <row r="25" spans="1:5">
      <c r="A25" s="4">
        <v>5000</v>
      </c>
      <c r="B25" s="4" t="s">
        <v>27</v>
      </c>
      <c r="C25" s="5">
        <v>0</v>
      </c>
      <c r="D25" s="5">
        <v>0</v>
      </c>
      <c r="E25" s="5">
        <f t="shared" si="1"/>
        <v>0</v>
      </c>
    </row>
    <row r="26" spans="1:5">
      <c r="A26" s="4">
        <v>5010</v>
      </c>
      <c r="B26" s="4" t="s">
        <v>28</v>
      </c>
      <c r="C26" s="5">
        <v>24000</v>
      </c>
      <c r="D26" s="5">
        <v>12000</v>
      </c>
      <c r="E26" s="5">
        <f t="shared" si="1"/>
        <v>12000</v>
      </c>
    </row>
    <row r="27" spans="1:5">
      <c r="A27" s="9">
        <v>5180</v>
      </c>
      <c r="B27" s="10" t="s">
        <v>29</v>
      </c>
      <c r="C27" s="5">
        <v>0</v>
      </c>
      <c r="D27" s="5">
        <v>0</v>
      </c>
      <c r="E27" s="5">
        <f t="shared" si="1"/>
        <v>0</v>
      </c>
    </row>
    <row r="28" spans="1:5">
      <c r="A28" s="4">
        <v>5330</v>
      </c>
      <c r="B28" s="4" t="s">
        <v>30</v>
      </c>
      <c r="C28" s="5">
        <v>0</v>
      </c>
      <c r="D28" s="5">
        <v>0</v>
      </c>
      <c r="E28" s="5">
        <f t="shared" si="1"/>
        <v>0</v>
      </c>
    </row>
    <row r="29" spans="1:5">
      <c r="A29" s="9">
        <v>5400</v>
      </c>
      <c r="B29" s="10" t="s">
        <v>31</v>
      </c>
      <c r="C29" s="5">
        <v>3384</v>
      </c>
      <c r="D29" s="5">
        <v>1692</v>
      </c>
      <c r="E29" s="5">
        <f t="shared" si="1"/>
        <v>1692</v>
      </c>
    </row>
    <row r="30" spans="1:5">
      <c r="A30" s="4">
        <v>5990</v>
      </c>
      <c r="B30" s="4" t="s">
        <v>32</v>
      </c>
      <c r="C30" s="5">
        <v>9000</v>
      </c>
      <c r="D30" s="5">
        <f>337+10800</f>
        <v>11137</v>
      </c>
      <c r="E30" s="5">
        <f t="shared" si="1"/>
        <v>-2137</v>
      </c>
    </row>
    <row r="31" spans="1:5">
      <c r="A31" s="4">
        <v>6000</v>
      </c>
      <c r="B31" s="4" t="s">
        <v>70</v>
      </c>
      <c r="C31" s="5">
        <v>0</v>
      </c>
      <c r="D31" s="5">
        <v>15500</v>
      </c>
      <c r="E31" s="5">
        <f>C31-D31</f>
        <v>-15500</v>
      </c>
    </row>
    <row r="32" spans="1:5">
      <c r="A32" s="4">
        <v>6310</v>
      </c>
      <c r="B32" s="4" t="s">
        <v>33</v>
      </c>
      <c r="C32" s="5">
        <v>0</v>
      </c>
      <c r="D32" s="5">
        <v>0</v>
      </c>
      <c r="E32" s="5">
        <f t="shared" si="1"/>
        <v>0</v>
      </c>
    </row>
    <row r="33" spans="1:5">
      <c r="A33" s="4">
        <v>6549</v>
      </c>
      <c r="B33" s="4" t="s">
        <v>34</v>
      </c>
      <c r="C33" s="5">
        <v>0</v>
      </c>
      <c r="D33" s="5">
        <v>0</v>
      </c>
      <c r="E33" s="5">
        <f t="shared" si="1"/>
        <v>0</v>
      </c>
    </row>
    <row r="34" spans="1:5">
      <c r="A34" s="4">
        <v>6551</v>
      </c>
      <c r="B34" s="4" t="s">
        <v>35</v>
      </c>
      <c r="C34" s="5">
        <v>0</v>
      </c>
      <c r="D34" s="5">
        <v>0</v>
      </c>
      <c r="E34" s="5">
        <f t="shared" si="1"/>
        <v>0</v>
      </c>
    </row>
    <row r="35" spans="1:5">
      <c r="A35" s="4">
        <v>6553</v>
      </c>
      <c r="B35" s="4" t="s">
        <v>36</v>
      </c>
      <c r="C35" s="5">
        <v>0</v>
      </c>
      <c r="D35" s="5">
        <v>0</v>
      </c>
      <c r="E35" s="5">
        <f t="shared" si="1"/>
        <v>0</v>
      </c>
    </row>
    <row r="36" spans="1:5">
      <c r="A36" s="4">
        <v>6600</v>
      </c>
      <c r="B36" s="4" t="s">
        <v>37</v>
      </c>
      <c r="C36" s="5">
        <v>0</v>
      </c>
      <c r="D36" s="5">
        <v>0</v>
      </c>
      <c r="E36" s="5">
        <f t="shared" si="1"/>
        <v>0</v>
      </c>
    </row>
    <row r="37" spans="1:5">
      <c r="A37" s="4">
        <v>6620</v>
      </c>
      <c r="B37" s="4" t="s">
        <v>38</v>
      </c>
      <c r="C37" s="5">
        <v>0</v>
      </c>
      <c r="D37" s="5">
        <v>0</v>
      </c>
      <c r="E37" s="5">
        <f t="shared" si="1"/>
        <v>0</v>
      </c>
    </row>
    <row r="38" spans="1:5">
      <c r="A38" s="4">
        <v>6652</v>
      </c>
      <c r="B38" s="4" t="s">
        <v>39</v>
      </c>
      <c r="C38" s="5">
        <v>0</v>
      </c>
      <c r="D38" s="5">
        <v>0</v>
      </c>
      <c r="E38" s="5">
        <f t="shared" si="1"/>
        <v>0</v>
      </c>
    </row>
    <row r="39" spans="1:5">
      <c r="A39" s="4">
        <v>6700</v>
      </c>
      <c r="B39" s="4" t="s">
        <v>40</v>
      </c>
      <c r="C39" s="5">
        <v>0</v>
      </c>
      <c r="D39" s="5">
        <v>0</v>
      </c>
      <c r="E39" s="5">
        <f t="shared" si="1"/>
        <v>0</v>
      </c>
    </row>
    <row r="40" spans="1:5">
      <c r="A40" s="4">
        <v>6710</v>
      </c>
      <c r="B40" s="4" t="s">
        <v>41</v>
      </c>
      <c r="C40" s="5">
        <v>0</v>
      </c>
      <c r="D40" s="5">
        <v>0</v>
      </c>
      <c r="E40" s="5">
        <f t="shared" si="1"/>
        <v>0</v>
      </c>
    </row>
    <row r="41" spans="1:5">
      <c r="A41" s="4">
        <v>6800</v>
      </c>
      <c r="B41" s="4" t="s">
        <v>42</v>
      </c>
      <c r="C41" s="5">
        <v>0</v>
      </c>
      <c r="D41" s="5">
        <v>0</v>
      </c>
      <c r="E41" s="5">
        <f t="shared" si="1"/>
        <v>0</v>
      </c>
    </row>
    <row r="42" spans="1:5">
      <c r="A42" s="4">
        <v>6801</v>
      </c>
      <c r="B42" s="4" t="s">
        <v>43</v>
      </c>
      <c r="C42" s="5">
        <v>0</v>
      </c>
      <c r="D42" s="5">
        <v>0</v>
      </c>
      <c r="E42" s="5">
        <f t="shared" si="1"/>
        <v>0</v>
      </c>
    </row>
    <row r="43" spans="1:5">
      <c r="A43" s="4">
        <v>6860</v>
      </c>
      <c r="B43" s="4" t="s">
        <v>44</v>
      </c>
      <c r="C43" s="5">
        <v>0</v>
      </c>
      <c r="D43" s="5">
        <v>270</v>
      </c>
      <c r="E43" s="5">
        <f t="shared" si="1"/>
        <v>-270</v>
      </c>
    </row>
    <row r="44" spans="1:5">
      <c r="A44" s="4">
        <v>6861</v>
      </c>
      <c r="B44" s="4" t="s">
        <v>45</v>
      </c>
      <c r="C44" s="5">
        <v>2000</v>
      </c>
      <c r="D44" s="5">
        <v>0</v>
      </c>
      <c r="E44" s="5">
        <f t="shared" si="1"/>
        <v>2000</v>
      </c>
    </row>
    <row r="45" spans="1:5">
      <c r="A45" s="4">
        <v>6862</v>
      </c>
      <c r="B45" s="4" t="s">
        <v>46</v>
      </c>
      <c r="C45" s="5">
        <v>6000</v>
      </c>
      <c r="D45" s="5">
        <v>1753.71</v>
      </c>
      <c r="E45" s="5">
        <f t="shared" si="1"/>
        <v>4246.29</v>
      </c>
    </row>
    <row r="46" spans="1:5">
      <c r="A46" s="4">
        <v>6901</v>
      </c>
      <c r="B46" s="4" t="s">
        <v>47</v>
      </c>
      <c r="C46" s="5">
        <v>0</v>
      </c>
      <c r="D46" s="5">
        <v>6309.56</v>
      </c>
      <c r="E46" s="5">
        <f t="shared" si="1"/>
        <v>-6309.56</v>
      </c>
    </row>
    <row r="47" spans="1:5">
      <c r="A47" s="4">
        <v>6902</v>
      </c>
      <c r="B47" s="4" t="s">
        <v>48</v>
      </c>
      <c r="C47" s="5">
        <v>0</v>
      </c>
      <c r="D47" s="5">
        <v>0</v>
      </c>
      <c r="E47" s="5">
        <f t="shared" si="1"/>
        <v>0</v>
      </c>
    </row>
    <row r="48" spans="1:5">
      <c r="A48" s="4">
        <v>7320</v>
      </c>
      <c r="B48" s="4" t="s">
        <v>49</v>
      </c>
      <c r="C48" s="5">
        <v>0</v>
      </c>
      <c r="D48" s="5">
        <v>0</v>
      </c>
      <c r="E48" s="5">
        <f t="shared" si="1"/>
        <v>0</v>
      </c>
    </row>
    <row r="49" spans="1:5">
      <c r="A49" s="4">
        <v>7420</v>
      </c>
      <c r="B49" s="4" t="s">
        <v>50</v>
      </c>
      <c r="C49" s="5">
        <v>0</v>
      </c>
      <c r="D49" s="5">
        <v>0</v>
      </c>
      <c r="E49" s="5">
        <f t="shared" si="1"/>
        <v>0</v>
      </c>
    </row>
    <row r="50" spans="1:5">
      <c r="A50" s="4">
        <v>7500</v>
      </c>
      <c r="B50" s="4" t="s">
        <v>51</v>
      </c>
      <c r="C50" s="5">
        <v>0</v>
      </c>
      <c r="D50" s="5">
        <v>0</v>
      </c>
      <c r="E50" s="5">
        <f t="shared" si="1"/>
        <v>0</v>
      </c>
    </row>
    <row r="51" spans="1:5">
      <c r="A51" s="4">
        <v>7720</v>
      </c>
      <c r="B51" s="4" t="s">
        <v>52</v>
      </c>
      <c r="C51" s="5">
        <v>20000</v>
      </c>
      <c r="D51" s="5">
        <v>18867.900000000001</v>
      </c>
      <c r="E51" s="5">
        <f t="shared" si="1"/>
        <v>1132.0999999999985</v>
      </c>
    </row>
    <row r="52" spans="1:5">
      <c r="A52" s="4">
        <v>7770</v>
      </c>
      <c r="B52" s="4" t="s">
        <v>53</v>
      </c>
      <c r="C52" s="5">
        <v>0</v>
      </c>
      <c r="D52" s="5">
        <v>183.64</v>
      </c>
      <c r="E52" s="5">
        <f t="shared" si="1"/>
        <v>-183.64</v>
      </c>
    </row>
    <row r="53" spans="1:5">
      <c r="A53" s="4">
        <v>7771</v>
      </c>
      <c r="B53" s="4" t="s">
        <v>54</v>
      </c>
      <c r="C53" s="5">
        <v>0</v>
      </c>
      <c r="D53" s="5">
        <v>0</v>
      </c>
      <c r="E53" s="5">
        <f t="shared" si="1"/>
        <v>0</v>
      </c>
    </row>
    <row r="54" spans="1:5">
      <c r="A54" s="4">
        <v>7790</v>
      </c>
      <c r="B54" s="4" t="s">
        <v>55</v>
      </c>
      <c r="C54" s="5">
        <v>0</v>
      </c>
      <c r="D54" s="5">
        <v>0</v>
      </c>
      <c r="E54" s="5">
        <f t="shared" si="1"/>
        <v>0</v>
      </c>
    </row>
    <row r="55" spans="1:5">
      <c r="A55" s="4">
        <v>7793</v>
      </c>
      <c r="B55" s="4" t="s">
        <v>56</v>
      </c>
      <c r="C55" s="5">
        <v>0</v>
      </c>
      <c r="D55" s="5">
        <v>0</v>
      </c>
      <c r="E55" s="5">
        <f t="shared" si="1"/>
        <v>0</v>
      </c>
    </row>
    <row r="56" spans="1:5">
      <c r="A56" s="4">
        <v>7830</v>
      </c>
      <c r="B56" s="4" t="s">
        <v>68</v>
      </c>
      <c r="C56" s="5">
        <v>0</v>
      </c>
      <c r="D56" s="5">
        <v>18400</v>
      </c>
      <c r="E56" s="5">
        <f t="shared" si="1"/>
        <v>-18400</v>
      </c>
    </row>
    <row r="57" spans="1:5">
      <c r="A57" s="4">
        <v>8050</v>
      </c>
      <c r="B57" s="4" t="s">
        <v>57</v>
      </c>
      <c r="C57" s="5">
        <v>0</v>
      </c>
      <c r="D57" s="5">
        <v>0</v>
      </c>
      <c r="E57" s="5">
        <f t="shared" si="1"/>
        <v>0</v>
      </c>
    </row>
    <row r="58" spans="1:5">
      <c r="A58" s="4">
        <v>8150</v>
      </c>
      <c r="B58" s="4" t="s">
        <v>58</v>
      </c>
      <c r="C58" s="5">
        <v>0</v>
      </c>
      <c r="D58" s="5">
        <v>0</v>
      </c>
      <c r="E58" s="5">
        <f t="shared" si="1"/>
        <v>0</v>
      </c>
    </row>
    <row r="59" spans="1:5">
      <c r="A59" s="4">
        <v>8960</v>
      </c>
      <c r="B59" s="4" t="s">
        <v>59</v>
      </c>
      <c r="C59" s="5">
        <v>0</v>
      </c>
      <c r="D59" s="5">
        <v>0</v>
      </c>
      <c r="E59" s="5">
        <f t="shared" si="1"/>
        <v>0</v>
      </c>
    </row>
    <row r="60" spans="1:5">
      <c r="A60" s="4">
        <v>8990</v>
      </c>
      <c r="B60" s="4" t="s">
        <v>60</v>
      </c>
      <c r="C60" s="5">
        <v>0</v>
      </c>
      <c r="D60" s="5">
        <v>0</v>
      </c>
      <c r="E60" s="5">
        <f t="shared" si="1"/>
        <v>0</v>
      </c>
    </row>
    <row r="61" spans="1:5">
      <c r="A61" s="2" t="s">
        <v>61</v>
      </c>
      <c r="B61" s="2"/>
      <c r="C61" s="7">
        <f>SUM(C18:C60)</f>
        <v>142534</v>
      </c>
      <c r="D61" s="7">
        <f>SUM(D18:D60)</f>
        <v>157168.81000000003</v>
      </c>
      <c r="E61" s="7">
        <f t="shared" si="1"/>
        <v>-14634.810000000027</v>
      </c>
    </row>
    <row r="62" spans="1:5">
      <c r="A62" s="8"/>
      <c r="B62" s="8"/>
      <c r="C62" s="8"/>
      <c r="D62" s="8"/>
      <c r="E62" s="8"/>
    </row>
    <row r="63" spans="1:5">
      <c r="A63" s="2" t="s">
        <v>62</v>
      </c>
      <c r="B63" s="2"/>
      <c r="C63" s="7">
        <f>C15-C61</f>
        <v>-2159</v>
      </c>
      <c r="D63" s="7">
        <f>D15-D61</f>
        <v>-20870.97000000003</v>
      </c>
      <c r="E63" s="7">
        <f>D63-C63</f>
        <v>-18711.97000000003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Innebandy</vt:lpstr>
      <vt:lpstr>Bjølsenhallen</vt:lpstr>
      <vt:lpstr>Fotball</vt:lpstr>
      <vt:lpstr>Fotball senior</vt:lpstr>
      <vt:lpstr>Voldsløkka</vt:lpstr>
      <vt:lpstr>Norway cup</vt:lpstr>
      <vt:lpstr>Landhockey</vt:lpstr>
      <vt:lpstr>Bandy</vt:lpstr>
      <vt:lpstr>Bryting</vt:lpstr>
      <vt:lpstr>Rugby</vt:lpstr>
      <vt:lpstr>Sykkel</vt:lpstr>
      <vt:lpstr>Allidrett</vt:lpstr>
      <vt:lpstr>VIA</vt:lpstr>
      <vt:lpstr>Sommerpatruljen</vt:lpstr>
      <vt:lpstr>Hoved</vt:lpstr>
      <vt:lpstr>Mal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Norges Judoforbund</dc:creator>
  <cp:lastModifiedBy>Norges Judoforbund</cp:lastModifiedBy>
  <dcterms:created xsi:type="dcterms:W3CDTF">2016-06-24T19:07:59Z</dcterms:created>
  <dcterms:modified xsi:type="dcterms:W3CDTF">2017-03-22T14:32:40Z</dcterms:modified>
</cp:coreProperties>
</file>